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Users\kazumoriya\Desktop\"/>
    </mc:Choice>
  </mc:AlternateContent>
  <xr:revisionPtr revIDLastSave="0" documentId="8_{6C8C1B34-AFCD-420D-AB4B-F59FDC4088D9}" xr6:coauthVersionLast="47" xr6:coauthVersionMax="47" xr10:uidLastSave="{00000000-0000-0000-0000-000000000000}"/>
  <bookViews>
    <workbookView xWindow="-120" yWindow="-120" windowWidth="28110" windowHeight="18240" xr2:uid="{D944DC4D-EEF6-4E42-B220-64B574DE09C5}"/>
  </bookViews>
  <sheets>
    <sheet name="応募額シート" sheetId="9" r:id="rId1"/>
    <sheet name="アウトプット設定シート" sheetId="6" r:id="rId2"/>
    <sheet name="アウトカム設定シート" sheetId="8" r:id="rId3"/>
    <sheet name="プルダウンリスト" sheetId="5" state="hidden" r:id="rId4"/>
  </sheets>
  <calcPr calcId="191029" calcOnSave="0"/>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5" l="1"/>
  <c r="M4" i="5" s="1"/>
  <c r="D4" i="8"/>
  <c r="D4" i="6"/>
  <c r="E14" i="8"/>
  <c r="E4" i="9"/>
  <c r="D12" i="8"/>
  <c r="C5" i="5"/>
  <c r="M5" i="5" s="1"/>
  <c r="D11" i="8"/>
  <c r="D10" i="8"/>
  <c r="E13" i="6"/>
  <c r="E12" i="6"/>
  <c r="E11" i="6"/>
  <c r="E10" i="6"/>
  <c r="H14" i="6" l="1"/>
  <c r="H13" i="6" s="1"/>
  <c r="H17" i="6"/>
  <c r="G4" i="5"/>
  <c r="G5" i="5"/>
  <c r="E4" i="5"/>
  <c r="K5" i="5"/>
  <c r="E5" i="5"/>
  <c r="I4" i="5"/>
  <c r="I5" i="5"/>
  <c r="K4" i="5"/>
  <c r="E15" i="8"/>
  <c r="H15" i="8" s="1"/>
  <c r="F8" i="8"/>
  <c r="E9" i="6"/>
  <c r="E16" i="6"/>
  <c r="E15" i="6"/>
  <c r="H15" i="6" l="1"/>
  <c r="H16" i="6"/>
  <c r="H9" i="8"/>
  <c r="H10" i="6"/>
  <c r="H12" i="6"/>
  <c r="H11" i="6"/>
  <c r="H9" i="6"/>
  <c r="H8" i="6"/>
  <c r="H16" i="8"/>
  <c r="E8" i="8"/>
  <c r="H8" i="8" s="1"/>
  <c r="H14" i="8"/>
  <c r="G20" i="6"/>
  <c r="E8" i="6"/>
  <c r="E10" i="8" l="1"/>
  <c r="H10" i="8" s="1"/>
  <c r="H20" i="6"/>
  <c r="G19" i="8"/>
  <c r="H19" i="8" l="1"/>
</calcChain>
</file>

<file path=xl/sharedStrings.xml><?xml version="1.0" encoding="utf-8"?>
<sst xmlns="http://schemas.openxmlformats.org/spreadsheetml/2006/main" count="121" uniqueCount="90">
  <si>
    <t>目標値</t>
    <rPh sb="0" eb="3">
      <t>モクヒョウチ</t>
    </rPh>
    <phoneticPr fontId="1"/>
  </si>
  <si>
    <t>分類</t>
    <rPh sb="0" eb="2">
      <t>ブンルイ</t>
    </rPh>
    <phoneticPr fontId="1"/>
  </si>
  <si>
    <t>単位</t>
    <rPh sb="0" eb="2">
      <t>タンイ</t>
    </rPh>
    <phoneticPr fontId="1"/>
  </si>
  <si>
    <t>名</t>
    <rPh sb="0" eb="1">
      <t>メイ</t>
    </rPh>
    <phoneticPr fontId="1"/>
  </si>
  <si>
    <t>アウトプット選択的項目</t>
    <rPh sb="6" eb="11">
      <t>センタクテキコウモク</t>
    </rPh>
    <phoneticPr fontId="1"/>
  </si>
  <si>
    <t>配分</t>
    <rPh sb="0" eb="2">
      <t>ハイブン</t>
    </rPh>
    <phoneticPr fontId="1"/>
  </si>
  <si>
    <t>選択的項目</t>
    <rPh sb="0" eb="5">
      <t>センタクテキコウモク</t>
    </rPh>
    <phoneticPr fontId="1"/>
  </si>
  <si>
    <t>項目</t>
    <rPh sb="0" eb="2">
      <t>コウモク</t>
    </rPh>
    <phoneticPr fontId="1"/>
  </si>
  <si>
    <t>コンベンションタイプ</t>
    <phoneticPr fontId="1"/>
  </si>
  <si>
    <t>サロンタイプ</t>
    <phoneticPr fontId="1"/>
  </si>
  <si>
    <t>割合</t>
    <rPh sb="0" eb="2">
      <t>ワリアイ</t>
    </rPh>
    <phoneticPr fontId="1"/>
  </si>
  <si>
    <t>任意項目</t>
    <rPh sb="0" eb="2">
      <t>ニンイ</t>
    </rPh>
    <rPh sb="2" eb="4">
      <t>コウモク</t>
    </rPh>
    <phoneticPr fontId="1"/>
  </si>
  <si>
    <t>必須項目</t>
    <rPh sb="0" eb="4">
      <t>ヒッスコウモク</t>
    </rPh>
    <phoneticPr fontId="1"/>
  </si>
  <si>
    <t>選択的項目＋任意項目</t>
    <rPh sb="0" eb="3">
      <t>センタクテキ</t>
    </rPh>
    <rPh sb="3" eb="5">
      <t>コウモク</t>
    </rPh>
    <rPh sb="6" eb="10">
      <t>ニンイコウモク</t>
    </rPh>
    <phoneticPr fontId="1"/>
  </si>
  <si>
    <t>イベント種別</t>
    <rPh sb="4" eb="6">
      <t>シュベツ</t>
    </rPh>
    <phoneticPr fontId="1"/>
  </si>
  <si>
    <t>裁量評価</t>
    <rPh sb="0" eb="2">
      <t>サイリョウ</t>
    </rPh>
    <rPh sb="2" eb="4">
      <t>ヒョウカ</t>
    </rPh>
    <phoneticPr fontId="1"/>
  </si>
  <si>
    <t>プルダウンリスト</t>
    <phoneticPr fontId="1"/>
  </si>
  <si>
    <t>基準額設定</t>
    <rPh sb="0" eb="3">
      <t>キジュンガク</t>
    </rPh>
    <rPh sb="3" eb="5">
      <t>セッテイ</t>
    </rPh>
    <phoneticPr fontId="1"/>
  </si>
  <si>
    <t>②KPI項目の入力</t>
    <rPh sb="4" eb="6">
      <t>コウモク</t>
    </rPh>
    <rPh sb="7" eb="9">
      <t>ニュウリョク</t>
    </rPh>
    <phoneticPr fontId="1"/>
  </si>
  <si>
    <t>①イベント種別の選択</t>
    <rPh sb="5" eb="7">
      <t>シュベツ</t>
    </rPh>
    <rPh sb="8" eb="10">
      <t>センタク</t>
    </rPh>
    <phoneticPr fontId="1"/>
  </si>
  <si>
    <t>外国人参加者数</t>
    <rPh sb="0" eb="3">
      <t>ガイコクジン</t>
    </rPh>
    <rPh sb="3" eb="7">
      <t>サンカシャスウ</t>
    </rPh>
    <phoneticPr fontId="1"/>
  </si>
  <si>
    <t>定性評価</t>
    <rPh sb="0" eb="4">
      <t>テイセイヒョウカ</t>
    </rPh>
    <phoneticPr fontId="1"/>
  </si>
  <si>
    <t>アウトカム必須項目基準</t>
    <rPh sb="5" eb="11">
      <t>ヒッスコウモクキジュン</t>
    </rPh>
    <phoneticPr fontId="1"/>
  </si>
  <si>
    <t>-</t>
    <phoneticPr fontId="1"/>
  </si>
  <si>
    <t>アウトカム選択的項目</t>
    <rPh sb="5" eb="10">
      <t>センタクテキコウモク</t>
    </rPh>
    <phoneticPr fontId="1"/>
  </si>
  <si>
    <t>外国人満足度</t>
    <phoneticPr fontId="1"/>
  </si>
  <si>
    <t>グローバルビジネスマッチング数</t>
    <phoneticPr fontId="1"/>
  </si>
  <si>
    <t>外国人参加者比率</t>
    <phoneticPr fontId="1"/>
  </si>
  <si>
    <t>項目詳細</t>
    <rPh sb="0" eb="4">
      <t>コウモクショウサイ</t>
    </rPh>
    <phoneticPr fontId="1"/>
  </si>
  <si>
    <t>アウトプット選択的項目の詳細</t>
    <rPh sb="6" eb="11">
      <t>センタクテキコウモク</t>
    </rPh>
    <rPh sb="12" eb="14">
      <t>ショウサイ</t>
    </rPh>
    <phoneticPr fontId="1"/>
  </si>
  <si>
    <t>項目名</t>
    <rPh sb="0" eb="3">
      <t>コウモクメイ</t>
    </rPh>
    <phoneticPr fontId="1"/>
  </si>
  <si>
    <t>【選択】英語セッション等の実施数</t>
  </si>
  <si>
    <t>【選択】外国人登壇者数</t>
  </si>
  <si>
    <t>【選択】海外からの招へい数</t>
  </si>
  <si>
    <t>【選択】海外企業・団体の協賛者数</t>
  </si>
  <si>
    <t>計画に対して実施したイベントの実施回数
企画したイベントの実施有無を評価</t>
    <phoneticPr fontId="1"/>
  </si>
  <si>
    <t>グローバルビジネスパーソンの集客を目的とした英語によるマーケティング活動（回）
イベント全体の活性化（集客）への取り組みを評価</t>
    <phoneticPr fontId="1"/>
  </si>
  <si>
    <t>英語によるセッション・プログラム等の実施数
グローバルイベントとしてのコンテンツ力を評価</t>
    <phoneticPr fontId="1"/>
  </si>
  <si>
    <t>登壇者に外国人ゲストを何人呼べたか（人）
グローバルイベントとしてのコンテンツ力を評価</t>
    <phoneticPr fontId="1"/>
  </si>
  <si>
    <t>海外からイベントのために渡航してもらう人数（登壇者を含む）
グローバルイベントとしてのクオリティを評価</t>
    <phoneticPr fontId="1"/>
  </si>
  <si>
    <t>当該イベントの開催に協賛する海外企業・団体の数
グローバルイベントとしてのクオリティを評価</t>
    <phoneticPr fontId="1"/>
  </si>
  <si>
    <t>【必須】イベントの実開催</t>
    <phoneticPr fontId="1"/>
  </si>
  <si>
    <t>英語セッション等の実施数</t>
  </si>
  <si>
    <t>外国人登壇者数</t>
  </si>
  <si>
    <t>海外からの招へい数</t>
  </si>
  <si>
    <t>海外企業・団体の協賛者数</t>
  </si>
  <si>
    <t>イベントの実開催</t>
    <phoneticPr fontId="1"/>
  </si>
  <si>
    <t>【必須】集客に向けた英語による情報発信回数</t>
    <phoneticPr fontId="1"/>
  </si>
  <si>
    <t>集客に向けた英語による情報発信回数</t>
    <phoneticPr fontId="1"/>
  </si>
  <si>
    <t>回</t>
    <rPh sb="0" eb="1">
      <t>カイ</t>
    </rPh>
    <phoneticPr fontId="1"/>
  </si>
  <si>
    <t>総合的に評価</t>
    <rPh sb="0" eb="2">
      <t>ソウゴウ</t>
    </rPh>
    <rPh sb="2" eb="3">
      <t>テキ</t>
    </rPh>
    <rPh sb="4" eb="6">
      <t>ヒョウカ</t>
    </rPh>
    <phoneticPr fontId="1"/>
  </si>
  <si>
    <t>①実施するイベントの種別</t>
    <rPh sb="1" eb="3">
      <t>ジッシ</t>
    </rPh>
    <rPh sb="10" eb="12">
      <t>シュベツ</t>
    </rPh>
    <phoneticPr fontId="1"/>
  </si>
  <si>
    <t>③支出見込額の内訳</t>
    <rPh sb="1" eb="3">
      <t>シシュツ</t>
    </rPh>
    <rPh sb="3" eb="5">
      <t>ミコ</t>
    </rPh>
    <rPh sb="5" eb="6">
      <t>ガク</t>
    </rPh>
    <rPh sb="7" eb="9">
      <t>ウチワケ</t>
    </rPh>
    <phoneticPr fontId="1"/>
  </si>
  <si>
    <t>配分合計（申請額の30％以内で設定）</t>
    <rPh sb="0" eb="2">
      <t>ハイブン</t>
    </rPh>
    <rPh sb="2" eb="4">
      <t>ゴウケイ</t>
    </rPh>
    <rPh sb="5" eb="8">
      <t>シンセイガク</t>
    </rPh>
    <rPh sb="12" eb="14">
      <t>イナイ</t>
    </rPh>
    <rPh sb="15" eb="17">
      <t>セッテイ</t>
    </rPh>
    <phoneticPr fontId="1"/>
  </si>
  <si>
    <t>配分合計（申請額の10%以内で設定）</t>
    <rPh sb="0" eb="2">
      <t>ハイブン</t>
    </rPh>
    <rPh sb="2" eb="4">
      <t>ゴウケイ</t>
    </rPh>
    <rPh sb="5" eb="8">
      <t>シンセイガク</t>
    </rPh>
    <rPh sb="12" eb="14">
      <t>イナイ</t>
    </rPh>
    <rPh sb="15" eb="17">
      <t>セッテイ</t>
    </rPh>
    <phoneticPr fontId="1"/>
  </si>
  <si>
    <t>合計</t>
    <rPh sb="0" eb="2">
      <t>ゴウケイ</t>
    </rPh>
    <phoneticPr fontId="1"/>
  </si>
  <si>
    <t>アウトプットに係る合計額（A+B）</t>
    <rPh sb="7" eb="8">
      <t>カカ</t>
    </rPh>
    <rPh sb="9" eb="11">
      <t>ゴウケイ</t>
    </rPh>
    <rPh sb="11" eb="12">
      <t>ガク</t>
    </rPh>
    <phoneticPr fontId="1"/>
  </si>
  <si>
    <t>アウトカム</t>
    <phoneticPr fontId="1"/>
  </si>
  <si>
    <t>アウトプット設定シート</t>
    <rPh sb="6" eb="8">
      <t>セッテイ</t>
    </rPh>
    <phoneticPr fontId="1"/>
  </si>
  <si>
    <t>アウトカム設定シート</t>
    <rPh sb="5" eb="7">
      <t>セッテイ</t>
    </rPh>
    <phoneticPr fontId="1"/>
  </si>
  <si>
    <t>A　必須項目</t>
    <rPh sb="2" eb="6">
      <t>ヒッスコウモク</t>
    </rPh>
    <phoneticPr fontId="1"/>
  </si>
  <si>
    <t>C　裁量評価</t>
    <rPh sb="2" eb="6">
      <t>サイリョウヒョウカ</t>
    </rPh>
    <phoneticPr fontId="1"/>
  </si>
  <si>
    <t>アウトカムに係る合計額（A+B＋C）</t>
    <rPh sb="6" eb="7">
      <t>カカワ</t>
    </rPh>
    <rPh sb="8" eb="10">
      <t>ゴウケイ</t>
    </rPh>
    <rPh sb="10" eb="11">
      <t>ガク</t>
    </rPh>
    <phoneticPr fontId="1"/>
  </si>
  <si>
    <t>②イベントの実施に関する支出見込額（円）</t>
    <rPh sb="6" eb="8">
      <t>ジッシ</t>
    </rPh>
    <rPh sb="9" eb="10">
      <t>カン</t>
    </rPh>
    <rPh sb="12" eb="14">
      <t>シシュツ</t>
    </rPh>
    <rPh sb="14" eb="17">
      <t>ミコミガク</t>
    </rPh>
    <rPh sb="18" eb="19">
      <t>エン</t>
    </rPh>
    <phoneticPr fontId="1"/>
  </si>
  <si>
    <t>①'上限金額（円）</t>
    <rPh sb="2" eb="4">
      <t>ジョウゲン</t>
    </rPh>
    <rPh sb="4" eb="6">
      <t>キンガク</t>
    </rPh>
    <rPh sb="7" eb="8">
      <t>エン</t>
    </rPh>
    <phoneticPr fontId="1"/>
  </si>
  <si>
    <t>申請額内訳（円）</t>
    <rPh sb="0" eb="3">
      <t>シンセイガク</t>
    </rPh>
    <rPh sb="3" eb="5">
      <t>ウチワケ</t>
    </rPh>
    <phoneticPr fontId="1"/>
  </si>
  <si>
    <t>合計（円）</t>
    <rPh sb="0" eb="2">
      <t>ゴウケイ</t>
    </rPh>
    <rPh sb="3" eb="4">
      <t>エン</t>
    </rPh>
    <phoneticPr fontId="1"/>
  </si>
  <si>
    <t>申請額内訳（円）</t>
    <rPh sb="0" eb="2">
      <t>シンセイ</t>
    </rPh>
    <rPh sb="3" eb="5">
      <t>ウチワケ</t>
    </rPh>
    <phoneticPr fontId="1"/>
  </si>
  <si>
    <t>合計額（円）</t>
    <rPh sb="0" eb="2">
      <t>ゴウケイ</t>
    </rPh>
    <rPh sb="2" eb="3">
      <t>ガク</t>
    </rPh>
    <rPh sb="4" eb="5">
      <t>エン</t>
    </rPh>
    <phoneticPr fontId="1"/>
  </si>
  <si>
    <t>上限金額（円）</t>
    <rPh sb="0" eb="4">
      <t>ジョウゲンキンガク</t>
    </rPh>
    <rPh sb="5" eb="6">
      <t>エン</t>
    </rPh>
    <phoneticPr fontId="1"/>
  </si>
  <si>
    <t>アウトプット</t>
    <phoneticPr fontId="1"/>
  </si>
  <si>
    <t>基準額（円）</t>
    <rPh sb="0" eb="3">
      <t>キジュンガク</t>
    </rPh>
    <phoneticPr fontId="1"/>
  </si>
  <si>
    <t>KPI設定にあたる申請額および支出見込額の提示</t>
    <rPh sb="3" eb="5">
      <t>セッテイ</t>
    </rPh>
    <rPh sb="9" eb="12">
      <t>シンセイガク</t>
    </rPh>
    <rPh sb="15" eb="17">
      <t>シシュツ</t>
    </rPh>
    <rPh sb="17" eb="19">
      <t>ミコミ</t>
    </rPh>
    <rPh sb="19" eb="20">
      <t>ガク</t>
    </rPh>
    <rPh sb="21" eb="23">
      <t>テイジ</t>
    </rPh>
    <phoneticPr fontId="1"/>
  </si>
  <si>
    <t>① 実施するイベントの種別を選択ください。①'に上限金額が自動で設定されます。（コンベンションタイプ上限3,000万円、サロンタイプ上限1,500万円）
②当該イベントを開催するにあたり、イベント等運営者が支出する見込みの総額をご記入ください。
③支出見込額を記入いただくにあたって、おおよその必要経費の内訳をご記入ください。
④本事業において協定金として申請する金額を、①'イベント種別ごとの上限金額の範囲内かつ②イベント等の実施に関する支出見込額の範囲内で設定してください。</t>
    <rPh sb="2" eb="4">
      <t>ジッシ</t>
    </rPh>
    <rPh sb="11" eb="13">
      <t>シュベツ</t>
    </rPh>
    <rPh sb="14" eb="16">
      <t>センタク</t>
    </rPh>
    <rPh sb="24" eb="28">
      <t>ジョウゲンキンガク</t>
    </rPh>
    <rPh sb="29" eb="31">
      <t>ジドウ</t>
    </rPh>
    <rPh sb="32" eb="34">
      <t>セッテイ</t>
    </rPh>
    <rPh sb="50" eb="52">
      <t>ジョウゲン</t>
    </rPh>
    <rPh sb="57" eb="59">
      <t>マンエン</t>
    </rPh>
    <rPh sb="66" eb="68">
      <t>ジョウゲン</t>
    </rPh>
    <rPh sb="73" eb="75">
      <t>マンエン</t>
    </rPh>
    <rPh sb="78" eb="80">
      <t>トウガイ</t>
    </rPh>
    <rPh sb="85" eb="87">
      <t>カイサイ</t>
    </rPh>
    <rPh sb="115" eb="117">
      <t>キニュウ</t>
    </rPh>
    <rPh sb="124" eb="125">
      <t>ウエ</t>
    </rPh>
    <rPh sb="126" eb="128">
      <t>ハッセイ</t>
    </rPh>
    <rPh sb="130" eb="132">
      <t>ケイヒ</t>
    </rPh>
    <rPh sb="133" eb="135">
      <t>キサイ</t>
    </rPh>
    <rPh sb="142" eb="144">
      <t>ジョウゲン</t>
    </rPh>
    <rPh sb="145" eb="146">
      <t>サダ</t>
    </rPh>
    <rPh sb="158" eb="162">
      <t>シシュツミコミ</t>
    </rPh>
    <rPh sb="162" eb="163">
      <t>ガク</t>
    </rPh>
    <rPh sb="180" eb="184">
      <t>ヒツヨウケイヒ</t>
    </rPh>
    <rPh sb="197" eb="201">
      <t>ジョウゲンキンガク</t>
    </rPh>
    <rPh sb="202" eb="205">
      <t>ハンイナイ</t>
    </rPh>
    <rPh sb="210" eb="212">
      <t>キニュウ</t>
    </rPh>
    <rPh sb="212" eb="213">
      <t>トウ</t>
    </rPh>
    <rPh sb="221" eb="224">
      <t>ホンジギョウ</t>
    </rPh>
    <rPh sb="226" eb="229">
      <t>ハンイナイ</t>
    </rPh>
    <rPh sb="230" eb="232">
      <t>シシュツ</t>
    </rPh>
    <rPh sb="232" eb="235">
      <t>ミコミガクセッテイ</t>
    </rPh>
    <phoneticPr fontId="1"/>
  </si>
  <si>
    <t>④申請額（円、税込）</t>
    <rPh sb="1" eb="3">
      <t>シンセイ</t>
    </rPh>
    <rPh sb="3" eb="4">
      <t>ガク</t>
    </rPh>
    <rPh sb="5" eb="6">
      <t>エン</t>
    </rPh>
    <rPh sb="7" eb="9">
      <t>ゼイコ</t>
    </rPh>
    <phoneticPr fontId="1"/>
  </si>
  <si>
    <t>配分合計（申請額の15％以上）</t>
    <rPh sb="0" eb="2">
      <t>ハイブン</t>
    </rPh>
    <rPh sb="2" eb="4">
      <t>ゴウケイ</t>
    </rPh>
    <rPh sb="5" eb="8">
      <t>シンセイガク</t>
    </rPh>
    <rPh sb="12" eb="14">
      <t>イジョウ</t>
    </rPh>
    <phoneticPr fontId="1"/>
  </si>
  <si>
    <t>配分合計（申請額の5％）</t>
    <rPh sb="0" eb="2">
      <t>ハイブン</t>
    </rPh>
    <rPh sb="2" eb="4">
      <t>ゴウケイ</t>
    </rPh>
    <rPh sb="5" eb="8">
      <t>シンセイガク</t>
    </rPh>
    <phoneticPr fontId="1"/>
  </si>
  <si>
    <t>配分合計（申請額の40%）</t>
    <rPh sb="0" eb="2">
      <t>ハイブン</t>
    </rPh>
    <rPh sb="2" eb="4">
      <t>ゴウケイ</t>
    </rPh>
    <rPh sb="5" eb="8">
      <t>シンセイガク</t>
    </rPh>
    <phoneticPr fontId="1"/>
  </si>
  <si>
    <t>B　定性評価
必須記載項目＋自由記載項目</t>
    <rPh sb="2" eb="6">
      <t>テイセイヒョウカ</t>
    </rPh>
    <rPh sb="7" eb="9">
      <t>ヒッス</t>
    </rPh>
    <rPh sb="9" eb="11">
      <t>キサイ</t>
    </rPh>
    <rPh sb="11" eb="13">
      <t>コウモク</t>
    </rPh>
    <rPh sb="14" eb="16">
      <t>ジユウ</t>
    </rPh>
    <rPh sb="16" eb="18">
      <t>キサイ</t>
    </rPh>
    <rPh sb="18" eb="20">
      <t>コウモク</t>
    </rPh>
    <phoneticPr fontId="1"/>
  </si>
  <si>
    <t>協定金上限金額（円）</t>
    <rPh sb="0" eb="3">
      <t>キョウテイキン</t>
    </rPh>
    <rPh sb="3" eb="7">
      <t>ジョウゲンキンガク</t>
    </rPh>
    <rPh sb="8" eb="9">
      <t>エン</t>
    </rPh>
    <phoneticPr fontId="1"/>
  </si>
  <si>
    <t>サロンタイプ</t>
  </si>
  <si>
    <t>〇B.定性評価において、自由記載項目を設定する場合は、②黄色いセルに入力してください。</t>
    <rPh sb="3" eb="7">
      <t>テイセイヒョウカ</t>
    </rPh>
    <rPh sb="12" eb="14">
      <t>ジユウ</t>
    </rPh>
    <rPh sb="14" eb="16">
      <t>キサイ</t>
    </rPh>
    <rPh sb="16" eb="18">
      <t>コウモク</t>
    </rPh>
    <rPh sb="19" eb="21">
      <t>セッテイ</t>
    </rPh>
    <rPh sb="23" eb="25">
      <t>バアイ</t>
    </rPh>
    <rPh sb="28" eb="30">
      <t>キイロ</t>
    </rPh>
    <rPh sb="34" eb="36">
      <t>ニュウリョク</t>
    </rPh>
    <phoneticPr fontId="1"/>
  </si>
  <si>
    <r>
      <rPr>
        <b/>
        <sz val="12"/>
        <color theme="1"/>
        <rFont val="游ゴシック"/>
        <family val="3"/>
        <charset val="128"/>
        <scheme val="minor"/>
      </rPr>
      <t>B　申請者設定項目</t>
    </r>
    <r>
      <rPr>
        <sz val="12"/>
        <color theme="1"/>
        <rFont val="游ゴシック"/>
        <family val="3"/>
        <charset val="128"/>
        <scheme val="minor"/>
      </rPr>
      <t xml:space="preserve">
</t>
    </r>
    <r>
      <rPr>
        <sz val="10"/>
        <color theme="1"/>
        <rFont val="游ゴシック"/>
        <family val="3"/>
        <charset val="128"/>
        <scheme val="minor"/>
      </rPr>
      <t>（任意の内容を最大2つまでご記入ください）</t>
    </r>
    <rPh sb="2" eb="5">
      <t>シンセイシャ</t>
    </rPh>
    <rPh sb="5" eb="7">
      <t>セッテイ</t>
    </rPh>
    <rPh sb="7" eb="9">
      <t>コウモク</t>
    </rPh>
    <rPh sb="11" eb="13">
      <t>ニンイ</t>
    </rPh>
    <rPh sb="14" eb="16">
      <t>ナイヨウ</t>
    </rPh>
    <rPh sb="17" eb="19">
      <t>サイダイ</t>
    </rPh>
    <rPh sb="24" eb="26">
      <t>キニュウ</t>
    </rPh>
    <phoneticPr fontId="1"/>
  </si>
  <si>
    <t>１．②の黄色いセルにKPI項目を設定してください。A選択的項目はプルダウンリストから選択、B申請者設定項目は任意で1つ以上記入してください。
２．設定した項目ごとに目標値と適切な単位を記入してください。</t>
    <rPh sb="4" eb="6">
      <t>キイロ</t>
    </rPh>
    <rPh sb="13" eb="15">
      <t>コウモク</t>
    </rPh>
    <rPh sb="16" eb="18">
      <t>セッテイ</t>
    </rPh>
    <rPh sb="26" eb="31">
      <t>センタクテキコウモク</t>
    </rPh>
    <rPh sb="42" eb="44">
      <t>センタク</t>
    </rPh>
    <rPh sb="51" eb="53">
      <t>コウモク</t>
    </rPh>
    <rPh sb="54" eb="56">
      <t>ニンイ</t>
    </rPh>
    <rPh sb="61" eb="63">
      <t>キニュウ</t>
    </rPh>
    <rPh sb="74" eb="76">
      <t>セッテイ</t>
    </rPh>
    <rPh sb="78" eb="80">
      <t>コウモク</t>
    </rPh>
    <rPh sb="83" eb="86">
      <t>モクヒョウチ</t>
    </rPh>
    <rPh sb="87" eb="89">
      <t>テキセツ</t>
    </rPh>
    <rPh sb="90" eb="92">
      <t>タンイ</t>
    </rPh>
    <rPh sb="93" eb="95">
      <t>キニュウ</t>
    </rPh>
    <phoneticPr fontId="1"/>
  </si>
  <si>
    <t>会場費：\2,000,000
ゲスト招待費：\5,000,000
人件費：\1,500,000
広告宣伝費：\3,500,000</t>
    <rPh sb="0" eb="3">
      <t>カイジョウヒ</t>
    </rPh>
    <rPh sb="18" eb="21">
      <t>ショウタイヒ</t>
    </rPh>
    <rPh sb="33" eb="36">
      <t>ジンケンヒ</t>
    </rPh>
    <rPh sb="48" eb="53">
      <t>コウコクセンデンヒ</t>
    </rPh>
    <phoneticPr fontId="1"/>
  </si>
  <si>
    <t>回</t>
    <rPh sb="0" eb="1">
      <t>カイ</t>
    </rPh>
    <phoneticPr fontId="1"/>
  </si>
  <si>
    <t>人</t>
    <rPh sb="0" eb="1">
      <t>ニン</t>
    </rPh>
    <phoneticPr fontId="1"/>
  </si>
  <si>
    <t>外国人スタッフ比率</t>
    <rPh sb="0" eb="3">
      <t>ガイコクジン</t>
    </rPh>
    <rPh sb="7" eb="9">
      <t>ヒリツ</t>
    </rPh>
    <phoneticPr fontId="1"/>
  </si>
  <si>
    <t>%</t>
    <phoneticPr fontId="1"/>
  </si>
  <si>
    <r>
      <rPr>
        <b/>
        <sz val="12"/>
        <color theme="1"/>
        <rFont val="游ゴシック"/>
        <family val="3"/>
        <charset val="128"/>
        <scheme val="minor"/>
      </rPr>
      <t>A　選択的項目</t>
    </r>
    <r>
      <rPr>
        <sz val="12"/>
        <color theme="1"/>
        <rFont val="游ゴシック"/>
        <family val="3"/>
        <charset val="128"/>
        <scheme val="minor"/>
      </rPr>
      <t xml:space="preserve">
</t>
    </r>
    <r>
      <rPr>
        <sz val="10"/>
        <color theme="1"/>
        <rFont val="游ゴシック"/>
        <family val="3"/>
        <charset val="128"/>
        <scheme val="minor"/>
      </rPr>
      <t>（1,2を含み3つ以上になるようプルダウンより選択ください）</t>
    </r>
    <rPh sb="2" eb="7">
      <t>センタクテキコウモク</t>
    </rPh>
    <rPh sb="13" eb="14">
      <t>フク</t>
    </rPh>
    <rPh sb="31" eb="33">
      <t>イジョウセンタク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</si>
</sst>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1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2"/>
      <name val="游ゴシック"/>
      <family val="3"/>
      <charset val="128"/>
      <scheme val="minor"/>
    </font>
    <font>
      <sz val="10"/>
      <color theme="1"/>
      <name val="游ゴシック"/>
      <family val="3"/>
      <charset val="128"/>
      <scheme val="minor"/>
    </font>
    <font>
      <b/>
      <sz val="13"/>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3"/>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4"/>
      </top>
      <bottom style="thin">
        <color indexed="64"/>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96">
    <xf numFmtId="0" fontId="0" fillId="0" borderId="0" xfId="0">
      <alignment vertical="center"/>
    </xf>
    <xf numFmtId="0" fontId="0" fillId="0" borderId="0" xfId="0" applyBorder="1">
      <alignment vertical="center"/>
    </xf>
    <xf numFmtId="0" fontId="5" fillId="0" borderId="0" xfId="1" applyFont="1" applyAlignment="1"/>
    <xf numFmtId="0" fontId="2" fillId="0" borderId="0" xfId="1" applyFont="1" applyAlignment="1"/>
    <xf numFmtId="0" fontId="0" fillId="0" borderId="0" xfId="0" applyFill="1" applyBorder="1">
      <alignment vertical="center"/>
    </xf>
    <xf numFmtId="0" fontId="0" fillId="0" borderId="0" xfId="0" applyBorder="1" applyAlignment="1">
      <alignment vertical="center" wrapText="1"/>
    </xf>
    <xf numFmtId="0" fontId="3" fillId="3" borderId="0" xfId="1" applyFont="1" applyFill="1" applyAlignment="1">
      <alignment vertical="top"/>
    </xf>
    <xf numFmtId="0" fontId="2" fillId="3" borderId="0" xfId="1" applyFont="1" applyFill="1" applyAlignment="1"/>
    <xf numFmtId="0" fontId="8" fillId="3" borderId="0" xfId="1" applyFont="1" applyFill="1" applyAlignment="1">
      <alignment vertical="center"/>
    </xf>
    <xf numFmtId="0" fontId="0" fillId="5" borderId="1" xfId="0" applyFill="1" applyBorder="1">
      <alignment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0" xfId="1" applyFont="1" applyAlignment="1">
      <alignment vertical="center"/>
    </xf>
    <xf numFmtId="0" fontId="6" fillId="6" borderId="1" xfId="1" applyFont="1" applyFill="1" applyBorder="1" applyAlignment="1">
      <alignment vertical="center"/>
    </xf>
    <xf numFmtId="0" fontId="5" fillId="0" borderId="0" xfId="1" applyFont="1" applyAlignment="1">
      <alignment vertical="center"/>
    </xf>
    <xf numFmtId="0" fontId="0" fillId="0" borderId="0" xfId="0" applyAlignment="1">
      <alignment vertical="center"/>
    </xf>
    <xf numFmtId="0" fontId="2" fillId="6" borderId="1" xfId="1" applyFont="1" applyFill="1" applyBorder="1" applyAlignment="1">
      <alignment vertical="center"/>
    </xf>
    <xf numFmtId="0" fontId="0" fillId="6" borderId="1" xfId="0" applyFill="1" applyBorder="1">
      <alignment vertical="center"/>
    </xf>
    <xf numFmtId="176" fontId="2" fillId="2" borderId="1" xfId="1" applyNumberFormat="1" applyFont="1" applyFill="1" applyBorder="1" applyAlignment="1">
      <alignment horizontal="left" vertical="center"/>
    </xf>
    <xf numFmtId="0" fontId="0" fillId="5" borderId="1" xfId="0" applyFill="1" applyBorder="1" applyAlignment="1">
      <alignment horizontal="center" vertical="center"/>
    </xf>
    <xf numFmtId="38" fontId="0" fillId="0" borderId="1" xfId="2" applyFont="1" applyBorder="1">
      <alignment vertical="center"/>
    </xf>
    <xf numFmtId="0" fontId="10" fillId="0" borderId="0" xfId="0" applyFont="1">
      <alignment vertical="center"/>
    </xf>
    <xf numFmtId="0" fontId="5" fillId="5" borderId="1" xfId="1" applyFont="1" applyFill="1" applyBorder="1" applyAlignment="1">
      <alignment horizontal="center"/>
    </xf>
    <xf numFmtId="0" fontId="5" fillId="0" borderId="0" xfId="1" applyFont="1" applyAlignment="1">
      <alignment horizontal="center" vertical="center"/>
    </xf>
    <xf numFmtId="0" fontId="5" fillId="0" borderId="1" xfId="1" applyFont="1" applyBorder="1" applyAlignment="1">
      <alignment vertical="center"/>
    </xf>
    <xf numFmtId="0" fontId="10" fillId="0" borderId="1" xfId="0" applyFont="1" applyBorder="1" applyAlignment="1">
      <alignment vertical="center"/>
    </xf>
    <xf numFmtId="176" fontId="9" fillId="2" borderId="1" xfId="1" applyNumberFormat="1" applyFont="1" applyFill="1" applyBorder="1" applyAlignment="1">
      <alignment horizontal="left" vertical="center"/>
    </xf>
    <xf numFmtId="0" fontId="10" fillId="0" borderId="1" xfId="0" applyFont="1" applyBorder="1">
      <alignment vertical="center"/>
    </xf>
    <xf numFmtId="9" fontId="10" fillId="2" borderId="1" xfId="0" applyNumberFormat="1" applyFont="1" applyFill="1" applyBorder="1" applyAlignment="1">
      <alignment vertical="center"/>
    </xf>
    <xf numFmtId="0" fontId="2" fillId="5" borderId="2" xfId="1" applyFont="1" applyFill="1" applyBorder="1" applyAlignment="1">
      <alignment horizontal="center"/>
    </xf>
    <xf numFmtId="0" fontId="2" fillId="5" borderId="2" xfId="1" applyFont="1" applyFill="1" applyBorder="1" applyAlignment="1">
      <alignment horizontal="center" wrapText="1"/>
    </xf>
    <xf numFmtId="0" fontId="2" fillId="0" borderId="0" xfId="1" applyFont="1" applyAlignment="1">
      <alignment horizontal="center" vertical="center"/>
    </xf>
    <xf numFmtId="38" fontId="2" fillId="2" borderId="1" xfId="2" applyFont="1" applyFill="1" applyBorder="1" applyAlignment="1">
      <alignment horizontal="center" vertical="center"/>
    </xf>
    <xf numFmtId="0" fontId="2" fillId="5" borderId="1" xfId="1" applyFont="1" applyFill="1" applyBorder="1" applyAlignment="1">
      <alignment horizontal="center"/>
    </xf>
    <xf numFmtId="0" fontId="2" fillId="5" borderId="1" xfId="1" applyFont="1" applyFill="1" applyBorder="1" applyAlignment="1">
      <alignment horizontal="center" wrapText="1"/>
    </xf>
    <xf numFmtId="9" fontId="2" fillId="2" borderId="1" xfId="1" applyNumberFormat="1" applyFont="1" applyFill="1" applyBorder="1" applyAlignment="1">
      <alignment horizontal="center" vertical="center"/>
    </xf>
    <xf numFmtId="0" fontId="10" fillId="0" borderId="0" xfId="1" applyFont="1" applyAlignment="1"/>
    <xf numFmtId="0" fontId="10" fillId="0" borderId="0" xfId="0" applyFont="1" applyBorder="1">
      <alignment vertical="center"/>
    </xf>
    <xf numFmtId="0" fontId="0" fillId="0" borderId="1" xfId="0" applyBorder="1" applyAlignment="1">
      <alignment vertical="center" wrapText="1"/>
    </xf>
    <xf numFmtId="0" fontId="2" fillId="0" borderId="1" xfId="1" applyFon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9" fontId="2" fillId="6" borderId="2" xfId="1" applyNumberFormat="1" applyFont="1" applyFill="1" applyBorder="1" applyAlignment="1">
      <alignment horizontal="center" vertical="center"/>
    </xf>
    <xf numFmtId="9" fontId="2" fillId="6" borderId="1" xfId="1" applyNumberFormat="1" applyFont="1" applyFill="1" applyBorder="1" applyAlignment="1">
      <alignment horizontal="center" vertical="center"/>
    </xf>
    <xf numFmtId="0" fontId="5" fillId="7" borderId="1" xfId="1" applyFont="1" applyFill="1" applyBorder="1" applyAlignment="1">
      <alignment horizontal="center" vertical="center"/>
    </xf>
    <xf numFmtId="0" fontId="6" fillId="7" borderId="1" xfId="1" applyFont="1" applyFill="1" applyBorder="1" applyAlignment="1">
      <alignment vertical="center"/>
    </xf>
    <xf numFmtId="0" fontId="5" fillId="0" borderId="1" xfId="1" applyFont="1" applyBorder="1" applyAlignment="1">
      <alignment horizontal="center" vertical="center"/>
    </xf>
    <xf numFmtId="0" fontId="11" fillId="0" borderId="0" xfId="1" applyFont="1" applyBorder="1" applyAlignment="1"/>
    <xf numFmtId="0" fontId="5" fillId="0" borderId="0" xfId="1" applyFont="1" applyBorder="1" applyAlignment="1">
      <alignment vertical="center" wrapText="1"/>
    </xf>
    <xf numFmtId="0" fontId="0" fillId="0" borderId="0" xfId="1" applyFont="1" applyBorder="1" applyAlignment="1">
      <alignment vertical="center" wrapText="1"/>
    </xf>
    <xf numFmtId="0" fontId="2" fillId="5" borderId="4" xfId="1" applyFont="1" applyFill="1" applyBorder="1" applyAlignment="1">
      <alignment horizontal="center"/>
    </xf>
    <xf numFmtId="0" fontId="2" fillId="7" borderId="4" xfId="1" applyFont="1" applyFill="1" applyBorder="1">
      <alignment vertical="center"/>
    </xf>
    <xf numFmtId="0" fontId="2" fillId="6" borderId="4" xfId="1" applyFont="1" applyFill="1" applyBorder="1">
      <alignment vertical="center"/>
    </xf>
    <xf numFmtId="0" fontId="0" fillId="0" borderId="0" xfId="1" applyFont="1" applyAlignment="1">
      <alignment vertical="center" wrapText="1"/>
    </xf>
    <xf numFmtId="9" fontId="0" fillId="6" borderId="1" xfId="0" applyNumberFormat="1" applyFill="1" applyBorder="1">
      <alignment vertical="center"/>
    </xf>
    <xf numFmtId="38" fontId="0" fillId="6" borderId="1" xfId="2" applyFont="1" applyFill="1" applyBorder="1">
      <alignment vertical="center"/>
    </xf>
    <xf numFmtId="0" fontId="0" fillId="6" borderId="1" xfId="0" applyFill="1" applyBorder="1" applyAlignment="1">
      <alignment vertical="center" wrapText="1"/>
    </xf>
    <xf numFmtId="0" fontId="0" fillId="6" borderId="4" xfId="0" applyFill="1" applyBorder="1">
      <alignment vertical="center"/>
    </xf>
    <xf numFmtId="0" fontId="2" fillId="6" borderId="1" xfId="1" applyFont="1" applyFill="1" applyBorder="1" applyAlignment="1">
      <alignment horizontal="center" vertical="center"/>
    </xf>
    <xf numFmtId="0" fontId="2" fillId="0" borderId="1" xfId="0" applyFont="1" applyBorder="1" applyAlignment="1">
      <alignment horizontal="center" vertical="center"/>
    </xf>
    <xf numFmtId="0" fontId="0" fillId="0" borderId="0" xfId="0" applyBorder="1" applyAlignment="1">
      <alignment horizontal="center" vertical="center"/>
    </xf>
    <xf numFmtId="6" fontId="2" fillId="6" borderId="1" xfId="3" applyFont="1" applyFill="1" applyBorder="1" applyAlignment="1">
      <alignment horizontal="center" vertical="center"/>
    </xf>
    <xf numFmtId="6" fontId="0" fillId="2" borderId="1" xfId="3" applyFont="1" applyFill="1" applyBorder="1" applyAlignment="1">
      <alignment horizontal="center" vertical="center"/>
    </xf>
    <xf numFmtId="0" fontId="0" fillId="5" borderId="1" xfId="0" applyFill="1" applyBorder="1" applyAlignment="1">
      <alignment horizontal="center" vertical="center"/>
    </xf>
    <xf numFmtId="0" fontId="12" fillId="3" borderId="0" xfId="1" applyFont="1" applyFill="1" applyAlignment="1">
      <alignment vertical="center"/>
    </xf>
    <xf numFmtId="0" fontId="6" fillId="0" borderId="1" xfId="0" applyFont="1" applyBorder="1" applyAlignment="1">
      <alignment horizontal="center" vertical="center"/>
    </xf>
    <xf numFmtId="0" fontId="6" fillId="4" borderId="0" xfId="1" applyFont="1" applyFill="1" applyAlignment="1">
      <alignment horizontal="left" vertical="top" wrapText="1"/>
    </xf>
    <xf numFmtId="0" fontId="6" fillId="4" borderId="0" xfId="1" applyFont="1" applyFill="1" applyAlignment="1">
      <alignment horizontal="left" vertical="top"/>
    </xf>
    <xf numFmtId="0" fontId="0" fillId="0" borderId="1" xfId="0" applyBorder="1" applyAlignment="1">
      <alignment horizontal="left" vertical="center" wrapText="1"/>
    </xf>
    <xf numFmtId="0" fontId="2" fillId="4" borderId="0" xfId="1" applyFont="1" applyFill="1" applyAlignment="1">
      <alignment horizontal="left" vertical="top" wrapText="1"/>
    </xf>
    <xf numFmtId="0" fontId="2" fillId="4" borderId="0" xfId="1" applyFont="1" applyFill="1" applyAlignment="1">
      <alignment horizontal="left" vertical="top"/>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6" xfId="1" applyFont="1" applyBorder="1" applyAlignment="1">
      <alignment horizontal="center" vertical="center"/>
    </xf>
    <xf numFmtId="0" fontId="2" fillId="0" borderId="3" xfId="1" applyFont="1" applyBorder="1" applyAlignment="1">
      <alignment horizontal="center" vertical="center"/>
    </xf>
    <xf numFmtId="0" fontId="5" fillId="5" borderId="1" xfId="1" applyFont="1" applyFill="1" applyBorder="1" applyAlignment="1">
      <alignment horizont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10" fillId="7" borderId="1" xfId="1" applyFont="1"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9" fillId="0" borderId="1" xfId="1" applyFont="1" applyBorder="1" applyAlignment="1">
      <alignment horizontal="center" vertical="center" wrapTex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9" fillId="0" borderId="1" xfId="1" applyFont="1" applyBorder="1" applyAlignment="1">
      <alignment horizontal="center" vertical="center"/>
    </xf>
    <xf numFmtId="0" fontId="2" fillId="7" borderId="2" xfId="1" applyFont="1" applyFill="1" applyBorder="1" applyAlignment="1">
      <alignment horizontal="center" vertical="center"/>
    </xf>
    <xf numFmtId="0" fontId="2" fillId="7" borderId="6" xfId="1" applyFont="1" applyFill="1" applyBorder="1" applyAlignment="1">
      <alignment horizontal="center" vertical="center"/>
    </xf>
    <xf numFmtId="176" fontId="2" fillId="2" borderId="2" xfId="1" applyNumberFormat="1" applyFont="1" applyFill="1" applyBorder="1" applyAlignment="1">
      <alignment horizontal="left" vertical="center"/>
    </xf>
    <xf numFmtId="176" fontId="2" fillId="2" borderId="6" xfId="1" applyNumberFormat="1" applyFont="1" applyFill="1" applyBorder="1" applyAlignment="1">
      <alignment horizontal="left" vertical="center"/>
    </xf>
    <xf numFmtId="9" fontId="2" fillId="2" borderId="2" xfId="1" applyNumberFormat="1" applyFont="1" applyFill="1" applyBorder="1" applyAlignment="1">
      <alignment horizontal="center" vertical="center"/>
    </xf>
    <xf numFmtId="9" fontId="2" fillId="2" borderId="6" xfId="1" applyNumberFormat="1" applyFont="1" applyFill="1" applyBorder="1" applyAlignment="1">
      <alignment horizontal="center" vertical="center"/>
    </xf>
    <xf numFmtId="0" fontId="0" fillId="5" borderId="1" xfId="0" applyFill="1" applyBorder="1" applyAlignment="1">
      <alignment horizontal="center" vertical="center"/>
    </xf>
  </cellXfs>
  <cellStyles count="4">
    <cellStyle name="桁区切り" xfId="2" builtinId="6"/>
    <cellStyle name="通貨" xfId="3" builtinId="7"/>
    <cellStyle name="標準" xfId="0" builtinId="0"/>
    <cellStyle name="標準 2" xfId="1" xr:uid="{00000000-0005-0000-0000-000001000000}"/>
  </cellStyles>
  <dxfs count="0"/>
  <tableStyles count="0" defaultTableStyle="TableStyleMedium2" defaultPivotStyle="PivotStyleLight16"/>
  <colors>
    <mruColors>
      <color rgb="FFFFCC99"/>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1495830</xdr:colOff>
      <xdr:row>4</xdr:row>
      <xdr:rowOff>11205</xdr:rowOff>
    </xdr:from>
    <xdr:to>
      <xdr:col>4</xdr:col>
      <xdr:colOff>3384176</xdr:colOff>
      <xdr:row>5</xdr:row>
      <xdr:rowOff>11205</xdr:rowOff>
    </xdr:to>
    <xdr:sp macro="" textlink="">
      <xdr:nvSpPr>
        <xdr:cNvPr id="2" name="正方形/長方形 1">
          <a:extLst>
            <a:ext uri="{FF2B5EF4-FFF2-40B4-BE49-F238E27FC236}">
              <a16:creationId xmlns:a16="http://schemas.microsoft.com/office/drawing/2014/main" id="{CACFD2B4-3533-4AEC-89DA-C06050265658}"/>
            </a:ext>
          </a:extLst>
        </xdr:cNvPr>
        <xdr:cNvSpPr/>
      </xdr:nvSpPr>
      <xdr:spPr>
        <a:xfrm>
          <a:off x="6975506" y="2353234"/>
          <a:ext cx="3389935" cy="105335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840443</xdr:colOff>
      <xdr:row>6</xdr:row>
      <xdr:rowOff>57428</xdr:rowOff>
    </xdr:from>
    <xdr:to>
      <xdr:col>7</xdr:col>
      <xdr:colOff>190500</xdr:colOff>
      <xdr:row>10</xdr:row>
      <xdr:rowOff>113505</xdr:rowOff>
    </xdr:to>
    <xdr:sp macro="" textlink="">
      <xdr:nvSpPr>
        <xdr:cNvPr id="3" name="正方形/長方形 2">
          <a:extLst>
            <a:ext uri="{FF2B5EF4-FFF2-40B4-BE49-F238E27FC236}">
              <a16:creationId xmlns:a16="http://schemas.microsoft.com/office/drawing/2014/main" id="{5154EA56-3FAE-40B8-96A5-FAB2016908CF}"/>
            </a:ext>
          </a:extLst>
        </xdr:cNvPr>
        <xdr:cNvSpPr/>
      </xdr:nvSpPr>
      <xdr:spPr>
        <a:xfrm>
          <a:off x="6320119" y="3889840"/>
          <a:ext cx="4863352" cy="997371"/>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②イベントの実施に関する支出見込額（円）の内訳として、項目とおおよその金額を記載します。</a:t>
          </a:r>
        </a:p>
      </xdr:txBody>
    </xdr:sp>
    <xdr:clientData/>
  </xdr:twoCellAnchor>
  <xdr:twoCellAnchor>
    <xdr:from>
      <xdr:col>4</xdr:col>
      <xdr:colOff>1689209</xdr:colOff>
      <xdr:row>5</xdr:row>
      <xdr:rowOff>11205</xdr:rowOff>
    </xdr:from>
    <xdr:to>
      <xdr:col>4</xdr:col>
      <xdr:colOff>1770530</xdr:colOff>
      <xdr:row>6</xdr:row>
      <xdr:rowOff>57428</xdr:rowOff>
    </xdr:to>
    <xdr:cxnSp macro="">
      <xdr:nvCxnSpPr>
        <xdr:cNvPr id="4" name="直線コネクタ 3">
          <a:extLst>
            <a:ext uri="{FF2B5EF4-FFF2-40B4-BE49-F238E27FC236}">
              <a16:creationId xmlns:a16="http://schemas.microsoft.com/office/drawing/2014/main" id="{C532536A-CE6F-495A-9A3B-A1DABEE3E002}"/>
            </a:ext>
          </a:extLst>
        </xdr:cNvPr>
        <xdr:cNvCxnSpPr>
          <a:stCxn id="3" idx="0"/>
          <a:endCxn id="2" idx="2"/>
        </xdr:cNvCxnSpPr>
      </xdr:nvCxnSpPr>
      <xdr:spPr>
        <a:xfrm flipH="1" flipV="1">
          <a:off x="8670474" y="3406587"/>
          <a:ext cx="81321" cy="48325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3507440</xdr:colOff>
      <xdr:row>5</xdr:row>
      <xdr:rowOff>0</xdr:rowOff>
    </xdr:from>
    <xdr:to>
      <xdr:col>3</xdr:col>
      <xdr:colOff>11205</xdr:colOff>
      <xdr:row>6</xdr:row>
      <xdr:rowOff>33618</xdr:rowOff>
    </xdr:to>
    <xdr:sp macro="" textlink="">
      <xdr:nvSpPr>
        <xdr:cNvPr id="9" name="正方形/長方形 8">
          <a:extLst>
            <a:ext uri="{FF2B5EF4-FFF2-40B4-BE49-F238E27FC236}">
              <a16:creationId xmlns:a16="http://schemas.microsoft.com/office/drawing/2014/main" id="{36F7072A-B69D-BC1B-64F8-5F5F7C023305}"/>
            </a:ext>
          </a:extLst>
        </xdr:cNvPr>
        <xdr:cNvSpPr/>
      </xdr:nvSpPr>
      <xdr:spPr>
        <a:xfrm>
          <a:off x="3697940" y="3395382"/>
          <a:ext cx="1792941" cy="47064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2229971</xdr:colOff>
      <xdr:row>15</xdr:row>
      <xdr:rowOff>35016</xdr:rowOff>
    </xdr:from>
    <xdr:to>
      <xdr:col>6</xdr:col>
      <xdr:colOff>67234</xdr:colOff>
      <xdr:row>19</xdr:row>
      <xdr:rowOff>91093</xdr:rowOff>
    </xdr:to>
    <xdr:sp macro="" textlink="">
      <xdr:nvSpPr>
        <xdr:cNvPr id="10" name="正方形/長方形 9">
          <a:extLst>
            <a:ext uri="{FF2B5EF4-FFF2-40B4-BE49-F238E27FC236}">
              <a16:creationId xmlns:a16="http://schemas.microsoft.com/office/drawing/2014/main" id="{458D60EB-EC9C-7FAC-7AD3-1ACD2C962F10}"/>
            </a:ext>
          </a:extLst>
        </xdr:cNvPr>
        <xdr:cNvSpPr/>
      </xdr:nvSpPr>
      <xdr:spPr>
        <a:xfrm>
          <a:off x="2420471" y="5985340"/>
          <a:ext cx="8348381" cy="997371"/>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②イベントの実施に関する支出見込額のうち、今回の協定金で申請する金額を入力します。</a:t>
          </a:r>
          <a:br>
            <a:rPr kumimoji="1" lang="en-US" altLang="ja-JP" sz="1600">
              <a:solidFill>
                <a:sysClr val="windowText" lastClr="000000"/>
              </a:solidFill>
            </a:rPr>
          </a:br>
          <a:r>
            <a:rPr kumimoji="1" lang="ja-JP" altLang="en-US" sz="1600">
              <a:solidFill>
                <a:sysClr val="windowText" lastClr="000000"/>
              </a:solidFill>
            </a:rPr>
            <a:t>①</a:t>
          </a:r>
          <a:r>
            <a:rPr kumimoji="1" lang="en-US" altLang="ja-JP" sz="1600">
              <a:solidFill>
                <a:sysClr val="windowText" lastClr="000000"/>
              </a:solidFill>
            </a:rPr>
            <a:t>'</a:t>
          </a:r>
          <a:r>
            <a:rPr kumimoji="1" lang="ja-JP" altLang="en-US" sz="1600">
              <a:solidFill>
                <a:sysClr val="windowText" lastClr="000000"/>
              </a:solidFill>
            </a:rPr>
            <a:t>上限金額、②イベントの実施に関する支出見込額を超えない範囲で設定します。</a:t>
          </a:r>
          <a:endParaRPr kumimoji="1" lang="en-US" altLang="ja-JP" sz="1600">
            <a:solidFill>
              <a:sysClr val="windowText" lastClr="000000"/>
            </a:solidFill>
          </a:endParaRPr>
        </a:p>
      </xdr:txBody>
    </xdr:sp>
    <xdr:clientData/>
  </xdr:twoCellAnchor>
  <xdr:twoCellAnchor>
    <xdr:from>
      <xdr:col>2</xdr:col>
      <xdr:colOff>862852</xdr:colOff>
      <xdr:row>6</xdr:row>
      <xdr:rowOff>33618</xdr:rowOff>
    </xdr:from>
    <xdr:to>
      <xdr:col>3</xdr:col>
      <xdr:colOff>1114986</xdr:colOff>
      <xdr:row>15</xdr:row>
      <xdr:rowOff>35016</xdr:rowOff>
    </xdr:to>
    <xdr:cxnSp macro="">
      <xdr:nvCxnSpPr>
        <xdr:cNvPr id="11" name="直線コネクタ 10">
          <a:extLst>
            <a:ext uri="{FF2B5EF4-FFF2-40B4-BE49-F238E27FC236}">
              <a16:creationId xmlns:a16="http://schemas.microsoft.com/office/drawing/2014/main" id="{0688A0A0-0DB9-452E-7415-635B62C23FCB}"/>
            </a:ext>
          </a:extLst>
        </xdr:cNvPr>
        <xdr:cNvCxnSpPr>
          <a:stCxn id="10" idx="0"/>
          <a:endCxn id="9" idx="2"/>
        </xdr:cNvCxnSpPr>
      </xdr:nvCxnSpPr>
      <xdr:spPr>
        <a:xfrm flipH="1" flipV="1">
          <a:off x="4594411" y="3866030"/>
          <a:ext cx="2000251" cy="211931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134472</xdr:colOff>
      <xdr:row>7</xdr:row>
      <xdr:rowOff>113458</xdr:rowOff>
    </xdr:from>
    <xdr:to>
      <xdr:col>2</xdr:col>
      <xdr:colOff>347382</xdr:colOff>
      <xdr:row>12</xdr:row>
      <xdr:rowOff>156882</xdr:rowOff>
    </xdr:to>
    <xdr:sp macro="" textlink="">
      <xdr:nvSpPr>
        <xdr:cNvPr id="18" name="正方形/長方形 17">
          <a:extLst>
            <a:ext uri="{FF2B5EF4-FFF2-40B4-BE49-F238E27FC236}">
              <a16:creationId xmlns:a16="http://schemas.microsoft.com/office/drawing/2014/main" id="{6CF07F9F-B9AF-A486-66D9-F97D20CB7B32}"/>
            </a:ext>
          </a:extLst>
        </xdr:cNvPr>
        <xdr:cNvSpPr/>
      </xdr:nvSpPr>
      <xdr:spPr>
        <a:xfrm>
          <a:off x="324972" y="4181193"/>
          <a:ext cx="3753969" cy="1220042"/>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イベントを実施するにあたり、実際にかかる費用を記入します。</a:t>
          </a:r>
          <a:endParaRPr kumimoji="1" lang="en-US" altLang="ja-JP" sz="1600">
            <a:solidFill>
              <a:sysClr val="windowText" lastClr="000000"/>
            </a:solidFill>
          </a:endParaRPr>
        </a:p>
        <a:p>
          <a:pPr algn="l"/>
          <a:r>
            <a:rPr kumimoji="1" lang="ja-JP" altLang="en-US" sz="1600">
              <a:solidFill>
                <a:sysClr val="windowText" lastClr="000000"/>
              </a:solidFill>
            </a:rPr>
            <a:t>①</a:t>
          </a:r>
          <a:r>
            <a:rPr kumimoji="1" lang="en-US" altLang="ja-JP" sz="1600">
              <a:solidFill>
                <a:sysClr val="windowText" lastClr="000000"/>
              </a:solidFill>
            </a:rPr>
            <a:t>'</a:t>
          </a:r>
          <a:r>
            <a:rPr kumimoji="1" lang="ja-JP" altLang="en-US" sz="1600">
              <a:solidFill>
                <a:sysClr val="windowText" lastClr="000000"/>
              </a:solidFill>
            </a:rPr>
            <a:t>上限金額を超過しても構いません。</a:t>
          </a:r>
          <a:endParaRPr kumimoji="1" lang="en-US" altLang="ja-JP" sz="1600">
            <a:solidFill>
              <a:sysClr val="windowText" lastClr="000000"/>
            </a:solidFill>
          </a:endParaRPr>
        </a:p>
      </xdr:txBody>
    </xdr:sp>
    <xdr:clientData/>
  </xdr:twoCellAnchor>
  <xdr:twoCellAnchor>
    <xdr:from>
      <xdr:col>1</xdr:col>
      <xdr:colOff>3518646</xdr:colOff>
      <xdr:row>3</xdr:row>
      <xdr:rowOff>425824</xdr:rowOff>
    </xdr:from>
    <xdr:to>
      <xdr:col>3</xdr:col>
      <xdr:colOff>22411</xdr:colOff>
      <xdr:row>5</xdr:row>
      <xdr:rowOff>0</xdr:rowOff>
    </xdr:to>
    <xdr:sp macro="" textlink="">
      <xdr:nvSpPr>
        <xdr:cNvPr id="19" name="正方形/長方形 18">
          <a:extLst>
            <a:ext uri="{FF2B5EF4-FFF2-40B4-BE49-F238E27FC236}">
              <a16:creationId xmlns:a16="http://schemas.microsoft.com/office/drawing/2014/main" id="{AF5F28C2-6064-8833-91A7-41C370C027E6}"/>
            </a:ext>
          </a:extLst>
        </xdr:cNvPr>
        <xdr:cNvSpPr/>
      </xdr:nvSpPr>
      <xdr:spPr>
        <a:xfrm>
          <a:off x="3709146" y="2330824"/>
          <a:ext cx="1792941" cy="1064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2011457</xdr:colOff>
      <xdr:row>4</xdr:row>
      <xdr:rowOff>521074</xdr:rowOff>
    </xdr:from>
    <xdr:to>
      <xdr:col>1</xdr:col>
      <xdr:colOff>3518646</xdr:colOff>
      <xdr:row>7</xdr:row>
      <xdr:rowOff>113458</xdr:rowOff>
    </xdr:to>
    <xdr:cxnSp macro="">
      <xdr:nvCxnSpPr>
        <xdr:cNvPr id="20" name="直線コネクタ 19">
          <a:extLst>
            <a:ext uri="{FF2B5EF4-FFF2-40B4-BE49-F238E27FC236}">
              <a16:creationId xmlns:a16="http://schemas.microsoft.com/office/drawing/2014/main" id="{1D204B27-04B3-5B7C-2488-338DCEBDBAE6}"/>
            </a:ext>
          </a:extLst>
        </xdr:cNvPr>
        <xdr:cNvCxnSpPr>
          <a:stCxn id="18" idx="0"/>
          <a:endCxn id="19" idx="1"/>
        </xdr:cNvCxnSpPr>
      </xdr:nvCxnSpPr>
      <xdr:spPr>
        <a:xfrm flipV="1">
          <a:off x="2201957" y="2863103"/>
          <a:ext cx="1507189" cy="131809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13229</xdr:colOff>
      <xdr:row>9</xdr:row>
      <xdr:rowOff>0</xdr:rowOff>
    </xdr:from>
    <xdr:to>
      <xdr:col>4</xdr:col>
      <xdr:colOff>0</xdr:colOff>
      <xdr:row>13</xdr:row>
      <xdr:rowOff>0</xdr:rowOff>
    </xdr:to>
    <xdr:sp macro="" textlink="">
      <xdr:nvSpPr>
        <xdr:cNvPr id="2" name="正方形/長方形 1">
          <a:extLst>
            <a:ext uri="{FF2B5EF4-FFF2-40B4-BE49-F238E27FC236}">
              <a16:creationId xmlns:a16="http://schemas.microsoft.com/office/drawing/2014/main" id="{4DBCD306-A5FB-FA8A-A781-E095D2885C92}"/>
            </a:ext>
          </a:extLst>
        </xdr:cNvPr>
        <xdr:cNvSpPr/>
      </xdr:nvSpPr>
      <xdr:spPr>
        <a:xfrm>
          <a:off x="2844271" y="3373438"/>
          <a:ext cx="2844271" cy="17462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20108</xdr:colOff>
      <xdr:row>14</xdr:row>
      <xdr:rowOff>20108</xdr:rowOff>
    </xdr:from>
    <xdr:to>
      <xdr:col>4</xdr:col>
      <xdr:colOff>6879</xdr:colOff>
      <xdr:row>16</xdr:row>
      <xdr:rowOff>13229</xdr:rowOff>
    </xdr:to>
    <xdr:sp macro="" textlink="">
      <xdr:nvSpPr>
        <xdr:cNvPr id="9" name="正方形/長方形 8">
          <a:extLst>
            <a:ext uri="{FF2B5EF4-FFF2-40B4-BE49-F238E27FC236}">
              <a16:creationId xmlns:a16="http://schemas.microsoft.com/office/drawing/2014/main" id="{6C6A2C38-D9CA-4041-9160-5CE8D4D13EC5}"/>
            </a:ext>
          </a:extLst>
        </xdr:cNvPr>
        <xdr:cNvSpPr/>
      </xdr:nvSpPr>
      <xdr:spPr>
        <a:xfrm>
          <a:off x="2851150" y="5576358"/>
          <a:ext cx="2844271" cy="8662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1779588</xdr:colOff>
      <xdr:row>18</xdr:row>
      <xdr:rowOff>20107</xdr:rowOff>
    </xdr:from>
    <xdr:to>
      <xdr:col>3</xdr:col>
      <xdr:colOff>2063750</xdr:colOff>
      <xdr:row>20</xdr:row>
      <xdr:rowOff>165628</xdr:rowOff>
    </xdr:to>
    <xdr:sp macro="" textlink="">
      <xdr:nvSpPr>
        <xdr:cNvPr id="10" name="正方形/長方形 9">
          <a:extLst>
            <a:ext uri="{FF2B5EF4-FFF2-40B4-BE49-F238E27FC236}">
              <a16:creationId xmlns:a16="http://schemas.microsoft.com/office/drawing/2014/main" id="{C3190DCA-F605-45BE-ACFD-0F6C77F76AC3}"/>
            </a:ext>
          </a:extLst>
        </xdr:cNvPr>
        <xdr:cNvSpPr/>
      </xdr:nvSpPr>
      <xdr:spPr>
        <a:xfrm>
          <a:off x="2229380" y="7124170"/>
          <a:ext cx="2665412" cy="820208"/>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必ず</a:t>
          </a:r>
          <a:r>
            <a:rPr kumimoji="1" lang="en-US" altLang="ja-JP" sz="1600">
              <a:solidFill>
                <a:sysClr val="windowText" lastClr="000000"/>
              </a:solidFill>
            </a:rPr>
            <a:t>1</a:t>
          </a:r>
          <a:r>
            <a:rPr kumimoji="1" lang="ja-JP" altLang="en-US" sz="1600">
              <a:solidFill>
                <a:sysClr val="windowText" lastClr="000000"/>
              </a:solidFill>
            </a:rPr>
            <a:t>つ以上記入します。</a:t>
          </a:r>
        </a:p>
      </xdr:txBody>
    </xdr:sp>
    <xdr:clientData/>
  </xdr:twoCellAnchor>
  <xdr:twoCellAnchor>
    <xdr:from>
      <xdr:col>3</xdr:col>
      <xdr:colOff>731044</xdr:colOff>
      <xdr:row>16</xdr:row>
      <xdr:rowOff>13229</xdr:rowOff>
    </xdr:from>
    <xdr:to>
      <xdr:col>3</xdr:col>
      <xdr:colOff>1442244</xdr:colOff>
      <xdr:row>18</xdr:row>
      <xdr:rowOff>20107</xdr:rowOff>
    </xdr:to>
    <xdr:cxnSp macro="">
      <xdr:nvCxnSpPr>
        <xdr:cNvPr id="11" name="直線コネクタ 10">
          <a:extLst>
            <a:ext uri="{FF2B5EF4-FFF2-40B4-BE49-F238E27FC236}">
              <a16:creationId xmlns:a16="http://schemas.microsoft.com/office/drawing/2014/main" id="{52C57ABF-72A2-41CB-9ECA-208860DF67E5}"/>
            </a:ext>
          </a:extLst>
        </xdr:cNvPr>
        <xdr:cNvCxnSpPr>
          <a:stCxn id="10" idx="0"/>
          <a:endCxn id="9" idx="2"/>
        </xdr:cNvCxnSpPr>
      </xdr:nvCxnSpPr>
      <xdr:spPr>
        <a:xfrm flipV="1">
          <a:off x="3562086" y="6442604"/>
          <a:ext cx="711200" cy="68156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873125</xdr:colOff>
      <xdr:row>9</xdr:row>
      <xdr:rowOff>6878</xdr:rowOff>
    </xdr:from>
    <xdr:to>
      <xdr:col>6</xdr:col>
      <xdr:colOff>430213</xdr:colOff>
      <xdr:row>13</xdr:row>
      <xdr:rowOff>-1</xdr:rowOff>
    </xdr:to>
    <xdr:sp macro="" textlink="">
      <xdr:nvSpPr>
        <xdr:cNvPr id="15" name="正方形/長方形 14">
          <a:extLst>
            <a:ext uri="{FF2B5EF4-FFF2-40B4-BE49-F238E27FC236}">
              <a16:creationId xmlns:a16="http://schemas.microsoft.com/office/drawing/2014/main" id="{366CB876-6F89-0DE9-9250-09E4C1BD3068}"/>
            </a:ext>
          </a:extLst>
        </xdr:cNvPr>
        <xdr:cNvSpPr/>
      </xdr:nvSpPr>
      <xdr:spPr>
        <a:xfrm>
          <a:off x="6561667" y="3380316"/>
          <a:ext cx="2030942" cy="173937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756076</xdr:colOff>
      <xdr:row>8</xdr:row>
      <xdr:rowOff>258232</xdr:rowOff>
    </xdr:from>
    <xdr:to>
      <xdr:col>12</xdr:col>
      <xdr:colOff>59796</xdr:colOff>
      <xdr:row>12</xdr:row>
      <xdr:rowOff>158911</xdr:rowOff>
    </xdr:to>
    <xdr:sp macro="" textlink="">
      <xdr:nvSpPr>
        <xdr:cNvPr id="16" name="正方形/長方形 15">
          <a:extLst>
            <a:ext uri="{FF2B5EF4-FFF2-40B4-BE49-F238E27FC236}">
              <a16:creationId xmlns:a16="http://schemas.microsoft.com/office/drawing/2014/main" id="{D1B79F9B-74DE-4DEC-C85B-8E8BE5329FFE}"/>
            </a:ext>
          </a:extLst>
        </xdr:cNvPr>
        <xdr:cNvSpPr/>
      </xdr:nvSpPr>
      <xdr:spPr>
        <a:xfrm>
          <a:off x="11445243" y="3195107"/>
          <a:ext cx="2399345" cy="1646929"/>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目標値を入力します。単位は選択した項目に適した形で記入します。</a:t>
          </a:r>
        </a:p>
      </xdr:txBody>
    </xdr:sp>
    <xdr:clientData/>
  </xdr:twoCellAnchor>
  <xdr:twoCellAnchor>
    <xdr:from>
      <xdr:col>6</xdr:col>
      <xdr:colOff>430213</xdr:colOff>
      <xdr:row>10</xdr:row>
      <xdr:rowOff>208572</xdr:rowOff>
    </xdr:from>
    <xdr:to>
      <xdr:col>8</xdr:col>
      <xdr:colOff>756076</xdr:colOff>
      <xdr:row>11</xdr:row>
      <xdr:rowOff>3439</xdr:rowOff>
    </xdr:to>
    <xdr:cxnSp macro="">
      <xdr:nvCxnSpPr>
        <xdr:cNvPr id="17" name="直線コネクタ 16">
          <a:extLst>
            <a:ext uri="{FF2B5EF4-FFF2-40B4-BE49-F238E27FC236}">
              <a16:creationId xmlns:a16="http://schemas.microsoft.com/office/drawing/2014/main" id="{DF3978E2-EC33-1009-A68F-6E564FB5771F}"/>
            </a:ext>
          </a:extLst>
        </xdr:cNvPr>
        <xdr:cNvCxnSpPr>
          <a:stCxn id="16" idx="1"/>
          <a:endCxn id="15" idx="3"/>
        </xdr:cNvCxnSpPr>
      </xdr:nvCxnSpPr>
      <xdr:spPr>
        <a:xfrm flipH="1">
          <a:off x="8592609" y="4018572"/>
          <a:ext cx="2852634" cy="23143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39687</xdr:colOff>
      <xdr:row>13</xdr:row>
      <xdr:rowOff>6879</xdr:rowOff>
    </xdr:from>
    <xdr:to>
      <xdr:col>5</xdr:col>
      <xdr:colOff>0</xdr:colOff>
      <xdr:row>14</xdr:row>
      <xdr:rowOff>0</xdr:rowOff>
    </xdr:to>
    <xdr:sp macro="" textlink="">
      <xdr:nvSpPr>
        <xdr:cNvPr id="20" name="正方形/長方形 19">
          <a:extLst>
            <a:ext uri="{FF2B5EF4-FFF2-40B4-BE49-F238E27FC236}">
              <a16:creationId xmlns:a16="http://schemas.microsoft.com/office/drawing/2014/main" id="{5B3F7F1D-88CE-BE5C-249D-3F17802343F5}"/>
            </a:ext>
          </a:extLst>
        </xdr:cNvPr>
        <xdr:cNvSpPr/>
      </xdr:nvSpPr>
      <xdr:spPr>
        <a:xfrm>
          <a:off x="5728229" y="5126567"/>
          <a:ext cx="846667" cy="4296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551572</xdr:colOff>
      <xdr:row>15</xdr:row>
      <xdr:rowOff>99482</xdr:rowOff>
    </xdr:from>
    <xdr:to>
      <xdr:col>12</xdr:col>
      <xdr:colOff>39687</xdr:colOff>
      <xdr:row>18</xdr:row>
      <xdr:rowOff>92604</xdr:rowOff>
    </xdr:to>
    <xdr:sp macro="" textlink="">
      <xdr:nvSpPr>
        <xdr:cNvPr id="21" name="正方形/長方形 20">
          <a:extLst>
            <a:ext uri="{FF2B5EF4-FFF2-40B4-BE49-F238E27FC236}">
              <a16:creationId xmlns:a16="http://schemas.microsoft.com/office/drawing/2014/main" id="{E484E13E-78B5-8946-7BD8-5F82B0ECEB10}"/>
            </a:ext>
          </a:extLst>
        </xdr:cNvPr>
        <xdr:cNvSpPr/>
      </xdr:nvSpPr>
      <xdr:spPr>
        <a:xfrm>
          <a:off x="11240739" y="6092295"/>
          <a:ext cx="2583740" cy="1104372"/>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それぞれ、上限の範囲内で自由に設定します。</a:t>
          </a:r>
        </a:p>
      </xdr:txBody>
    </xdr:sp>
    <xdr:clientData/>
  </xdr:twoCellAnchor>
  <xdr:twoCellAnchor>
    <xdr:from>
      <xdr:col>5</xdr:col>
      <xdr:colOff>0</xdr:colOff>
      <xdr:row>13</xdr:row>
      <xdr:rowOff>221721</xdr:rowOff>
    </xdr:from>
    <xdr:to>
      <xdr:col>8</xdr:col>
      <xdr:colOff>551572</xdr:colOff>
      <xdr:row>16</xdr:row>
      <xdr:rowOff>215106</xdr:rowOff>
    </xdr:to>
    <xdr:cxnSp macro="">
      <xdr:nvCxnSpPr>
        <xdr:cNvPr id="22" name="直線コネクタ 21">
          <a:extLst>
            <a:ext uri="{FF2B5EF4-FFF2-40B4-BE49-F238E27FC236}">
              <a16:creationId xmlns:a16="http://schemas.microsoft.com/office/drawing/2014/main" id="{2E3D616E-32C9-475C-003C-28F018DA492D}"/>
            </a:ext>
          </a:extLst>
        </xdr:cNvPr>
        <xdr:cNvCxnSpPr>
          <a:cxnSpLocks/>
          <a:stCxn id="21" idx="1"/>
          <a:endCxn id="20" idx="3"/>
        </xdr:cNvCxnSpPr>
      </xdr:nvCxnSpPr>
      <xdr:spPr>
        <a:xfrm flipH="1" flipV="1">
          <a:off x="6574896" y="5341409"/>
          <a:ext cx="4665843" cy="130307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39687</xdr:colOff>
      <xdr:row>16</xdr:row>
      <xdr:rowOff>6879</xdr:rowOff>
    </xdr:from>
    <xdr:to>
      <xdr:col>5</xdr:col>
      <xdr:colOff>0</xdr:colOff>
      <xdr:row>17</xdr:row>
      <xdr:rowOff>-1</xdr:rowOff>
    </xdr:to>
    <xdr:sp macro="" textlink="">
      <xdr:nvSpPr>
        <xdr:cNvPr id="27" name="正方形/長方形 26">
          <a:extLst>
            <a:ext uri="{FF2B5EF4-FFF2-40B4-BE49-F238E27FC236}">
              <a16:creationId xmlns:a16="http://schemas.microsoft.com/office/drawing/2014/main" id="{96A20B48-E080-43C5-D0F0-7A3C70219207}"/>
            </a:ext>
          </a:extLst>
        </xdr:cNvPr>
        <xdr:cNvSpPr/>
      </xdr:nvSpPr>
      <xdr:spPr>
        <a:xfrm>
          <a:off x="5728229" y="6436254"/>
          <a:ext cx="846667" cy="4296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16</xdr:row>
      <xdr:rowOff>215106</xdr:rowOff>
    </xdr:from>
    <xdr:to>
      <xdr:col>8</xdr:col>
      <xdr:colOff>551572</xdr:colOff>
      <xdr:row>16</xdr:row>
      <xdr:rowOff>221721</xdr:rowOff>
    </xdr:to>
    <xdr:cxnSp macro="">
      <xdr:nvCxnSpPr>
        <xdr:cNvPr id="31" name="直線コネクタ 30">
          <a:extLst>
            <a:ext uri="{FF2B5EF4-FFF2-40B4-BE49-F238E27FC236}">
              <a16:creationId xmlns:a16="http://schemas.microsoft.com/office/drawing/2014/main" id="{80C3F12D-84C6-B2EF-525C-671B14FB071C}"/>
            </a:ext>
          </a:extLst>
        </xdr:cNvPr>
        <xdr:cNvCxnSpPr>
          <a:cxnSpLocks/>
          <a:stCxn id="21" idx="1"/>
          <a:endCxn id="27" idx="3"/>
        </xdr:cNvCxnSpPr>
      </xdr:nvCxnSpPr>
      <xdr:spPr>
        <a:xfrm flipH="1">
          <a:off x="6574896" y="6644481"/>
          <a:ext cx="4665843" cy="661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350836</xdr:colOff>
      <xdr:row>2</xdr:row>
      <xdr:rowOff>125941</xdr:rowOff>
    </xdr:from>
    <xdr:to>
      <xdr:col>8</xdr:col>
      <xdr:colOff>105832</xdr:colOff>
      <xdr:row>5</xdr:row>
      <xdr:rowOff>6878</xdr:rowOff>
    </xdr:to>
    <xdr:sp macro="" textlink="">
      <xdr:nvSpPr>
        <xdr:cNvPr id="12" name="正方形/長方形 11">
          <a:extLst>
            <a:ext uri="{FF2B5EF4-FFF2-40B4-BE49-F238E27FC236}">
              <a16:creationId xmlns:a16="http://schemas.microsoft.com/office/drawing/2014/main" id="{B4D23B19-2C89-F448-5C28-D453CC375580}"/>
            </a:ext>
          </a:extLst>
        </xdr:cNvPr>
        <xdr:cNvSpPr/>
      </xdr:nvSpPr>
      <xdr:spPr>
        <a:xfrm>
          <a:off x="6039378" y="1184274"/>
          <a:ext cx="4755621" cy="820208"/>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必須項目となる</a:t>
          </a:r>
          <a:r>
            <a:rPr kumimoji="1" lang="en-US" altLang="ja-JP" sz="1600">
              <a:solidFill>
                <a:sysClr val="windowText" lastClr="000000"/>
              </a:solidFill>
            </a:rPr>
            <a:t>1,2</a:t>
          </a:r>
          <a:r>
            <a:rPr kumimoji="1" lang="ja-JP" altLang="en-US" sz="1600">
              <a:solidFill>
                <a:sysClr val="windowText" lastClr="000000"/>
              </a:solidFill>
            </a:rPr>
            <a:t>を含み、</a:t>
          </a:r>
          <a:r>
            <a:rPr kumimoji="1" lang="en-US" altLang="ja-JP" sz="1600">
              <a:solidFill>
                <a:sysClr val="windowText" lastClr="000000"/>
              </a:solidFill>
            </a:rPr>
            <a:t>A</a:t>
          </a:r>
          <a:r>
            <a:rPr kumimoji="1" lang="ja-JP" altLang="en-US" sz="1600">
              <a:solidFill>
                <a:sysClr val="windowText" lastClr="000000"/>
              </a:solidFill>
            </a:rPr>
            <a:t>選択的項目の合計が</a:t>
          </a:r>
          <a:r>
            <a:rPr kumimoji="1" lang="en-US" altLang="ja-JP" sz="1600">
              <a:solidFill>
                <a:sysClr val="windowText" lastClr="000000"/>
              </a:solidFill>
            </a:rPr>
            <a:t>3</a:t>
          </a:r>
          <a:r>
            <a:rPr kumimoji="1" lang="ja-JP" altLang="en-US" sz="1600">
              <a:solidFill>
                <a:sysClr val="windowText" lastClr="000000"/>
              </a:solidFill>
            </a:rPr>
            <a:t>つ以上になるようにプルダウンより選択します</a:t>
          </a:r>
        </a:p>
      </xdr:txBody>
    </xdr:sp>
    <xdr:clientData/>
  </xdr:twoCellAnchor>
  <xdr:twoCellAnchor>
    <xdr:from>
      <xdr:col>3</xdr:col>
      <xdr:colOff>1435365</xdr:colOff>
      <xdr:row>5</xdr:row>
      <xdr:rowOff>6878</xdr:rowOff>
    </xdr:from>
    <xdr:to>
      <xdr:col>6</xdr:col>
      <xdr:colOff>254793</xdr:colOff>
      <xdr:row>9</xdr:row>
      <xdr:rowOff>0</xdr:rowOff>
    </xdr:to>
    <xdr:cxnSp macro="">
      <xdr:nvCxnSpPr>
        <xdr:cNvPr id="13" name="直線コネクタ 12">
          <a:extLst>
            <a:ext uri="{FF2B5EF4-FFF2-40B4-BE49-F238E27FC236}">
              <a16:creationId xmlns:a16="http://schemas.microsoft.com/office/drawing/2014/main" id="{47FE95A6-FCD2-2A13-55CA-28B31FA3F8F8}"/>
            </a:ext>
          </a:extLst>
        </xdr:cNvPr>
        <xdr:cNvCxnSpPr>
          <a:cxnSpLocks/>
          <a:stCxn id="12" idx="2"/>
          <a:endCxn id="2" idx="0"/>
        </xdr:cNvCxnSpPr>
      </xdr:nvCxnSpPr>
      <xdr:spPr>
        <a:xfrm flipH="1">
          <a:off x="4266407" y="2004482"/>
          <a:ext cx="4150782" cy="13689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9449</xdr:colOff>
      <xdr:row>12</xdr:row>
      <xdr:rowOff>40821</xdr:rowOff>
    </xdr:from>
    <xdr:to>
      <xdr:col>4</xdr:col>
      <xdr:colOff>1</xdr:colOff>
      <xdr:row>13</xdr:row>
      <xdr:rowOff>13608</xdr:rowOff>
    </xdr:to>
    <xdr:sp macro="" textlink="">
      <xdr:nvSpPr>
        <xdr:cNvPr id="2" name="正方形/長方形 1">
          <a:extLst>
            <a:ext uri="{FF2B5EF4-FFF2-40B4-BE49-F238E27FC236}">
              <a16:creationId xmlns:a16="http://schemas.microsoft.com/office/drawing/2014/main" id="{4612F931-B574-4305-97DC-4385174EA6F9}"/>
            </a:ext>
          </a:extLst>
        </xdr:cNvPr>
        <xdr:cNvSpPr/>
      </xdr:nvSpPr>
      <xdr:spPr>
        <a:xfrm>
          <a:off x="2839735" y="4408714"/>
          <a:ext cx="2711980" cy="40821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625928</xdr:colOff>
      <xdr:row>18</xdr:row>
      <xdr:rowOff>200705</xdr:rowOff>
    </xdr:from>
    <xdr:to>
      <xdr:col>3</xdr:col>
      <xdr:colOff>2109107</xdr:colOff>
      <xdr:row>21</xdr:row>
      <xdr:rowOff>95627</xdr:rowOff>
    </xdr:to>
    <xdr:sp macro="" textlink="">
      <xdr:nvSpPr>
        <xdr:cNvPr id="3" name="正方形/長方形 2">
          <a:extLst>
            <a:ext uri="{FF2B5EF4-FFF2-40B4-BE49-F238E27FC236}">
              <a16:creationId xmlns:a16="http://schemas.microsoft.com/office/drawing/2014/main" id="{2D9B11EE-4CF5-4F47-8FC5-6EA13DDD5C05}"/>
            </a:ext>
          </a:extLst>
        </xdr:cNvPr>
        <xdr:cNvSpPr/>
      </xdr:nvSpPr>
      <xdr:spPr>
        <a:xfrm>
          <a:off x="1074964" y="6800169"/>
          <a:ext cx="3864429" cy="820208"/>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rPr>
            <a:t>1</a:t>
          </a:r>
          <a:r>
            <a:rPr kumimoji="1" lang="ja-JP" altLang="en-US" sz="1600">
              <a:solidFill>
                <a:sysClr val="windowText" lastClr="000000"/>
              </a:solidFill>
            </a:rPr>
            <a:t>～</a:t>
          </a:r>
          <a:r>
            <a:rPr kumimoji="1" lang="en-US" altLang="ja-JP" sz="1600">
              <a:solidFill>
                <a:sysClr val="windowText" lastClr="000000"/>
              </a:solidFill>
            </a:rPr>
            <a:t>3</a:t>
          </a:r>
          <a:r>
            <a:rPr kumimoji="1" lang="ja-JP" altLang="en-US" sz="1600">
              <a:solidFill>
                <a:sysClr val="windowText" lastClr="000000"/>
              </a:solidFill>
            </a:rPr>
            <a:t>の他に定性評価項目に加えたい項目を記載してください。</a:t>
          </a:r>
        </a:p>
      </xdr:txBody>
    </xdr:sp>
    <xdr:clientData/>
  </xdr:twoCellAnchor>
  <xdr:twoCellAnchor>
    <xdr:from>
      <xdr:col>3</xdr:col>
      <xdr:colOff>176893</xdr:colOff>
      <xdr:row>13</xdr:row>
      <xdr:rowOff>13608</xdr:rowOff>
    </xdr:from>
    <xdr:to>
      <xdr:col>3</xdr:col>
      <xdr:colOff>1365439</xdr:colOff>
      <xdr:row>18</xdr:row>
      <xdr:rowOff>200705</xdr:rowOff>
    </xdr:to>
    <xdr:cxnSp macro="">
      <xdr:nvCxnSpPr>
        <xdr:cNvPr id="5" name="直線コネクタ 4">
          <a:extLst>
            <a:ext uri="{FF2B5EF4-FFF2-40B4-BE49-F238E27FC236}">
              <a16:creationId xmlns:a16="http://schemas.microsoft.com/office/drawing/2014/main" id="{30162276-BEA5-45A2-8BCC-62AA8F2FC960}"/>
            </a:ext>
          </a:extLst>
        </xdr:cNvPr>
        <xdr:cNvCxnSpPr>
          <a:stCxn id="3" idx="0"/>
          <a:endCxn id="2" idx="2"/>
        </xdr:cNvCxnSpPr>
      </xdr:nvCxnSpPr>
      <xdr:spPr>
        <a:xfrm flipV="1">
          <a:off x="3007179" y="4816929"/>
          <a:ext cx="1188546" cy="198324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43C94-FEFC-4F9B-BE4C-E752F282B0E5}">
  <sheetPr>
    <pageSetUpPr autoPageBreaks="0" fitToPage="1"/>
  </sheetPr>
  <dimension ref="A1:H6"/>
  <sheetViews>
    <sheetView showGridLines="0" tabSelected="1" zoomScale="85" zoomScaleNormal="85" workbookViewId="0"/>
  </sheetViews>
  <sheetFormatPr defaultRowHeight="18.75" x14ac:dyDescent="0.4"/>
  <cols>
    <col min="1" max="1" width="2.5" customWidth="1"/>
    <col min="2" max="2" width="46.5" customWidth="1"/>
    <col min="3" max="3" width="23" bestFit="1" customWidth="1"/>
    <col min="4" max="4" width="19.75" bestFit="1" customWidth="1"/>
    <col min="5" max="5" width="44.625" customWidth="1"/>
    <col min="6" max="6" width="4.25" customWidth="1"/>
    <col min="7" max="10" width="3.75" customWidth="1"/>
    <col min="11" max="11" width="45.5" customWidth="1"/>
  </cols>
  <sheetData>
    <row r="1" spans="1:8" s="2" customFormat="1" ht="26.25" customHeight="1" x14ac:dyDescent="0.4">
      <c r="A1" s="6"/>
      <c r="B1" s="64" t="s">
        <v>72</v>
      </c>
      <c r="C1" s="8"/>
      <c r="D1" s="8"/>
      <c r="E1" s="7"/>
      <c r="F1" s="7"/>
      <c r="G1" s="7"/>
      <c r="H1" s="7"/>
    </row>
    <row r="2" spans="1:8" ht="105.6" customHeight="1" x14ac:dyDescent="0.4">
      <c r="A2" s="66" t="s">
        <v>73</v>
      </c>
      <c r="B2" s="67"/>
      <c r="C2" s="67"/>
      <c r="D2" s="67"/>
      <c r="E2" s="67"/>
      <c r="F2" s="67"/>
      <c r="G2" s="67"/>
      <c r="H2" s="67"/>
    </row>
    <row r="4" spans="1:8" ht="35.1" customHeight="1" x14ac:dyDescent="0.4">
      <c r="A4" s="60"/>
      <c r="B4" s="59" t="s">
        <v>51</v>
      </c>
      <c r="C4" s="58" t="s">
        <v>80</v>
      </c>
      <c r="D4" s="40" t="s">
        <v>64</v>
      </c>
      <c r="E4" s="62">
        <f>IFERROR(VLOOKUP(応募額シート!C4,プルダウンリスト!B4:P5,15,FALSE),"-")</f>
        <v>15000000</v>
      </c>
    </row>
    <row r="5" spans="1:8" ht="83.25" customHeight="1" x14ac:dyDescent="0.4">
      <c r="A5" s="60"/>
      <c r="B5" s="59" t="s">
        <v>63</v>
      </c>
      <c r="C5" s="61">
        <v>20000000</v>
      </c>
      <c r="D5" s="40" t="s">
        <v>52</v>
      </c>
      <c r="E5" s="56" t="s">
        <v>84</v>
      </c>
    </row>
    <row r="6" spans="1:8" ht="35.1" customHeight="1" x14ac:dyDescent="0.4">
      <c r="A6" s="60"/>
      <c r="B6" s="65" t="s">
        <v>74</v>
      </c>
      <c r="C6" s="61">
        <v>15000000</v>
      </c>
    </row>
  </sheetData>
  <sheetProtection sheet="1" objects="1" scenarios="1"/>
  <protectedRanges>
    <protectedRange sqref="C4:C6 E5" name="範囲1"/>
  </protectedRanges>
  <mergeCells count="1">
    <mergeCell ref="A2:H2"/>
  </mergeCells>
  <phoneticPr fontId="1"/>
  <dataValidations count="2">
    <dataValidation type="whole" operator="lessThanOrEqual" allowBlank="1" showInputMessage="1" showErrorMessage="1" error="上限金額を超過しています。_x000a_②で設定した支出見込額、イベント種別ごとの上限金額を超過しない範囲で設定してください。" prompt="②で設定した支出見込額とイベント種別ごとの上限金額を超過しない範囲で設定してください。" sqref="C6" xr:uid="{EBF950FB-5DBF-478D-9502-72765DE006CD}">
      <formula1>E4</formula1>
    </dataValidation>
    <dataValidation type="whole" operator="greaterThan" allowBlank="1" showInputMessage="1" showErrorMessage="1" error="半角数字で入力してください。" prompt="イベント実施にあたり必要となる経費を入力してください" sqref="C5" xr:uid="{FEA914FA-E8BC-4310-9E2B-7C66E18F4A67}">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プルダウンリストから選択してください。" xr:uid="{B0B2D4D1-EA68-4F1E-A525-65FA962F0425}">
          <x14:formula1>
            <xm:f>プルダウンリスト!$B$4:$B$5</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4AD58-36C7-4AC4-9B00-80A1D7E9C2F7}">
  <sheetPr>
    <pageSetUpPr fitToPage="1"/>
  </sheetPr>
  <dimension ref="A1:L30"/>
  <sheetViews>
    <sheetView showGridLines="0" zoomScale="72" zoomScaleNormal="72" workbookViewId="0"/>
  </sheetViews>
  <sheetFormatPr defaultRowHeight="18.75" x14ac:dyDescent="0.4"/>
  <cols>
    <col min="1" max="1" width="5.875" customWidth="1"/>
    <col min="2" max="2" width="27.5" bestFit="1" customWidth="1"/>
    <col min="3" max="3" width="3.75" bestFit="1" customWidth="1"/>
    <col min="4" max="4" width="37.5" customWidth="1"/>
    <col min="5" max="5" width="11.625" customWidth="1"/>
    <col min="6" max="6" width="20.75" customWidth="1"/>
    <col min="7" max="7" width="5.75" bestFit="1" customWidth="1"/>
    <col min="8" max="8" width="27.5" bestFit="1" customWidth="1"/>
    <col min="9" max="9" width="13.5" customWidth="1"/>
  </cols>
  <sheetData>
    <row r="1" spans="1:12" s="2" customFormat="1" ht="26.25" customHeight="1" x14ac:dyDescent="0.4">
      <c r="A1" s="6"/>
      <c r="B1" s="8" t="s">
        <v>58</v>
      </c>
      <c r="C1" s="8"/>
      <c r="D1" s="8"/>
      <c r="E1" s="7"/>
      <c r="F1" s="7"/>
      <c r="G1" s="7"/>
      <c r="H1" s="7"/>
    </row>
    <row r="2" spans="1:12" ht="57.95" customHeight="1" x14ac:dyDescent="0.4">
      <c r="A2" s="69" t="s">
        <v>83</v>
      </c>
      <c r="B2" s="70"/>
      <c r="C2" s="70"/>
      <c r="D2" s="70"/>
      <c r="E2" s="70"/>
      <c r="F2" s="70"/>
      <c r="G2" s="70"/>
      <c r="H2" s="70"/>
    </row>
    <row r="3" spans="1:12" s="2" customFormat="1" ht="19.5" x14ac:dyDescent="0.4">
      <c r="A3" s="3"/>
      <c r="B3" s="36" t="s">
        <v>19</v>
      </c>
      <c r="E3" s="3"/>
      <c r="F3" s="3"/>
      <c r="G3" s="3"/>
      <c r="H3" s="3"/>
    </row>
    <row r="4" spans="1:12" s="23" customFormat="1" ht="35.1" customHeight="1" x14ac:dyDescent="0.4">
      <c r="A4" s="31"/>
      <c r="B4" s="81" t="s">
        <v>14</v>
      </c>
      <c r="C4" s="81"/>
      <c r="D4" s="44" t="str">
        <f>IF(応募額シート!C4="","",応募額シート!C4)</f>
        <v>サロンタイプ</v>
      </c>
      <c r="F4" s="31"/>
      <c r="G4" s="31"/>
      <c r="H4" s="31"/>
    </row>
    <row r="5" spans="1:12" s="2" customFormat="1" ht="19.5" x14ac:dyDescent="0.4">
      <c r="A5" s="3"/>
      <c r="F5" s="3"/>
      <c r="G5" s="3"/>
      <c r="H5" s="3"/>
    </row>
    <row r="6" spans="1:12" s="2" customFormat="1" ht="19.5" x14ac:dyDescent="0.4">
      <c r="A6" s="3"/>
      <c r="B6" s="36" t="s">
        <v>18</v>
      </c>
      <c r="F6" s="3"/>
      <c r="G6" s="3"/>
      <c r="H6" s="3"/>
      <c r="I6" s="15"/>
    </row>
    <row r="7" spans="1:12" s="2" customFormat="1" ht="19.5" x14ac:dyDescent="0.4">
      <c r="A7" s="3"/>
      <c r="B7" s="22" t="s">
        <v>1</v>
      </c>
      <c r="C7" s="76" t="s">
        <v>7</v>
      </c>
      <c r="D7" s="76"/>
      <c r="E7" s="33" t="s">
        <v>5</v>
      </c>
      <c r="F7" s="33" t="s">
        <v>0</v>
      </c>
      <c r="G7" s="50" t="s">
        <v>2</v>
      </c>
      <c r="H7" s="34" t="s">
        <v>65</v>
      </c>
      <c r="I7" s="47"/>
    </row>
    <row r="8" spans="1:12" s="14" customFormat="1" ht="35.1" customHeight="1" x14ac:dyDescent="0.4">
      <c r="A8" s="12"/>
      <c r="B8" s="73" t="s">
        <v>89</v>
      </c>
      <c r="C8" s="10">
        <v>1</v>
      </c>
      <c r="D8" s="45" t="s">
        <v>46</v>
      </c>
      <c r="E8" s="35">
        <f>IF(D8="","",$E$14/COUNTA($D$8:$D$13))</f>
        <v>0.06</v>
      </c>
      <c r="F8" s="16">
        <v>10</v>
      </c>
      <c r="G8" s="51" t="s">
        <v>49</v>
      </c>
      <c r="H8" s="18">
        <f t="shared" ref="H8:H13" si="0">IFERROR(IF(D8="","",$H$14/COUNTA($D$8:$D$13)),"")</f>
        <v>900000</v>
      </c>
      <c r="I8" s="48"/>
      <c r="J8" s="2"/>
      <c r="K8" s="2"/>
      <c r="L8" s="2"/>
    </row>
    <row r="9" spans="1:12" s="14" customFormat="1" ht="35.1" customHeight="1" x14ac:dyDescent="0.4">
      <c r="A9" s="12"/>
      <c r="B9" s="74"/>
      <c r="C9" s="10">
        <v>2</v>
      </c>
      <c r="D9" s="45" t="s">
        <v>48</v>
      </c>
      <c r="E9" s="35">
        <f>IF(D9="","",$E$14/COUNTA($D$8:$D$13))</f>
        <v>0.06</v>
      </c>
      <c r="F9" s="16">
        <v>20</v>
      </c>
      <c r="G9" s="51" t="s">
        <v>49</v>
      </c>
      <c r="H9" s="18">
        <f t="shared" si="0"/>
        <v>900000</v>
      </c>
      <c r="I9" s="49"/>
    </row>
    <row r="10" spans="1:12" s="14" customFormat="1" ht="35.1" customHeight="1" x14ac:dyDescent="0.4">
      <c r="A10" s="12"/>
      <c r="B10" s="74"/>
      <c r="C10" s="39">
        <v>3</v>
      </c>
      <c r="D10" s="13" t="s">
        <v>42</v>
      </c>
      <c r="E10" s="35">
        <f t="shared" ref="E10" si="1">IF(D10="","",$E$14/COUNTA($D$8:$D$13))</f>
        <v>0.06</v>
      </c>
      <c r="F10" s="16">
        <v>10</v>
      </c>
      <c r="G10" s="52" t="s">
        <v>85</v>
      </c>
      <c r="H10" s="18">
        <f t="shared" si="0"/>
        <v>900000</v>
      </c>
      <c r="I10" s="49"/>
    </row>
    <row r="11" spans="1:12" s="14" customFormat="1" ht="35.1" customHeight="1" x14ac:dyDescent="0.4">
      <c r="A11" s="12"/>
      <c r="B11" s="74"/>
      <c r="C11" s="39">
        <v>4</v>
      </c>
      <c r="D11" s="13" t="s">
        <v>43</v>
      </c>
      <c r="E11" s="35">
        <f>IF(D11="","",$E$14/COUNTA($D$8:$D$13))</f>
        <v>0.06</v>
      </c>
      <c r="F11" s="16">
        <v>10</v>
      </c>
      <c r="G11" s="52" t="s">
        <v>86</v>
      </c>
      <c r="H11" s="18">
        <f t="shared" si="0"/>
        <v>900000</v>
      </c>
      <c r="I11" s="49"/>
    </row>
    <row r="12" spans="1:12" s="14" customFormat="1" ht="35.1" customHeight="1" x14ac:dyDescent="0.4">
      <c r="A12" s="12"/>
      <c r="B12" s="74"/>
      <c r="C12" s="39">
        <v>5</v>
      </c>
      <c r="D12" s="13" t="s">
        <v>44</v>
      </c>
      <c r="E12" s="35">
        <f>IF(D12="","",$E$14/COUNTA($D$8:$D$13))</f>
        <v>0.06</v>
      </c>
      <c r="F12" s="16">
        <v>150</v>
      </c>
      <c r="G12" s="52" t="s">
        <v>86</v>
      </c>
      <c r="H12" s="18">
        <f t="shared" si="0"/>
        <v>900000</v>
      </c>
      <c r="I12" s="49"/>
    </row>
    <row r="13" spans="1:12" s="15" customFormat="1" ht="35.1" customHeight="1" x14ac:dyDescent="0.4">
      <c r="A13" s="12"/>
      <c r="B13" s="74"/>
      <c r="C13" s="10">
        <v>6</v>
      </c>
      <c r="D13" s="13"/>
      <c r="E13" s="35" t="str">
        <f>IF(D13="","",$E$14/COUNTA($D$8:$D$13))</f>
        <v/>
      </c>
      <c r="F13" s="16"/>
      <c r="G13" s="52"/>
      <c r="H13" s="18" t="str">
        <f t="shared" si="0"/>
        <v/>
      </c>
      <c r="I13" s="49"/>
    </row>
    <row r="14" spans="1:12" s="14" customFormat="1" ht="35.1" customHeight="1" x14ac:dyDescent="0.4">
      <c r="A14" s="12"/>
      <c r="B14" s="75"/>
      <c r="C14" s="77" t="s">
        <v>53</v>
      </c>
      <c r="D14" s="78"/>
      <c r="E14" s="42">
        <v>0.3</v>
      </c>
      <c r="F14" s="79" t="s">
        <v>55</v>
      </c>
      <c r="G14" s="80"/>
      <c r="H14" s="18">
        <f>IFERROR(VLOOKUP($D$4,プルダウンリスト!$B$4:$M$5,2,FALSE)*E14,"")</f>
        <v>4500000</v>
      </c>
      <c r="I14" s="53"/>
    </row>
    <row r="15" spans="1:12" s="14" customFormat="1" ht="35.1" customHeight="1" x14ac:dyDescent="0.4">
      <c r="A15" s="12"/>
      <c r="B15" s="71" t="s">
        <v>82</v>
      </c>
      <c r="C15" s="10">
        <v>1</v>
      </c>
      <c r="D15" s="17" t="s">
        <v>87</v>
      </c>
      <c r="E15" s="35">
        <f>IF(D15="","",$E$17/COUNTA($D$15:$D$16))</f>
        <v>0.05</v>
      </c>
      <c r="F15" s="16">
        <v>30</v>
      </c>
      <c r="G15" s="52" t="s">
        <v>88</v>
      </c>
      <c r="H15" s="18">
        <f>IFERROR(IF(D15="","",$H$17/COUNTA($D$15:$D$16)),"")</f>
        <v>750000</v>
      </c>
      <c r="I15" s="49"/>
    </row>
    <row r="16" spans="1:12" s="14" customFormat="1" ht="35.1" customHeight="1" x14ac:dyDescent="0.4">
      <c r="A16" s="12"/>
      <c r="B16" s="72"/>
      <c r="C16" s="10">
        <v>2</v>
      </c>
      <c r="D16" s="17"/>
      <c r="E16" s="35" t="str">
        <f>IF(D16="","",$E$17/COUNTA($D$15:$D$16))</f>
        <v/>
      </c>
      <c r="F16" s="16"/>
      <c r="G16" s="52"/>
      <c r="H16" s="18" t="str">
        <f>IFERROR(IF(D16="","",$H$17/COUNTA($D$15:$D$16)),"")</f>
        <v/>
      </c>
      <c r="I16" s="49"/>
    </row>
    <row r="17" spans="1:10" s="15" customFormat="1" ht="35.1" customHeight="1" x14ac:dyDescent="0.4">
      <c r="A17" s="5"/>
      <c r="B17" s="72"/>
      <c r="C17" s="77" t="s">
        <v>54</v>
      </c>
      <c r="D17" s="78"/>
      <c r="E17" s="43">
        <v>0.05</v>
      </c>
      <c r="F17" s="79" t="s">
        <v>55</v>
      </c>
      <c r="G17" s="80"/>
      <c r="H17" s="18">
        <f>IFERROR(VLOOKUP($D$4,プルダウンリスト!$B$2:$M$5,2,FALSE)*E17,"")</f>
        <v>750000</v>
      </c>
      <c r="I17"/>
      <c r="J17" s="49"/>
    </row>
    <row r="18" spans="1:10" x14ac:dyDescent="0.4">
      <c r="F18" s="4"/>
      <c r="G18" s="1"/>
      <c r="H18" s="1"/>
    </row>
    <row r="19" spans="1:10" x14ac:dyDescent="0.4">
      <c r="A19" s="1"/>
      <c r="G19" s="27" t="s">
        <v>5</v>
      </c>
      <c r="H19" s="27" t="s">
        <v>66</v>
      </c>
    </row>
    <row r="20" spans="1:10" ht="35.1" customHeight="1" x14ac:dyDescent="0.4">
      <c r="A20" s="1"/>
      <c r="E20" s="25" t="s">
        <v>56</v>
      </c>
      <c r="F20" s="25"/>
      <c r="G20" s="28">
        <f>SUM(E14,E17)</f>
        <v>0.35</v>
      </c>
      <c r="H20" s="26">
        <f>SUM(H14,H17)</f>
        <v>5250000</v>
      </c>
    </row>
    <row r="21" spans="1:10" x14ac:dyDescent="0.4">
      <c r="A21" s="1"/>
      <c r="B21" s="1"/>
      <c r="C21" s="1"/>
      <c r="D21" s="1"/>
      <c r="E21" s="1"/>
      <c r="F21" s="1"/>
      <c r="G21" s="1"/>
      <c r="H21" s="1"/>
    </row>
    <row r="22" spans="1:10" x14ac:dyDescent="0.4">
      <c r="A22" s="1"/>
      <c r="B22" s="37" t="s">
        <v>29</v>
      </c>
      <c r="C22" s="1"/>
      <c r="E22" s="1"/>
      <c r="F22" s="1"/>
      <c r="G22" s="1"/>
      <c r="H22" s="1"/>
    </row>
    <row r="23" spans="1:10" x14ac:dyDescent="0.4">
      <c r="B23" s="9" t="s">
        <v>30</v>
      </c>
      <c r="C23" s="82" t="s">
        <v>28</v>
      </c>
      <c r="D23" s="83"/>
      <c r="E23" s="83"/>
      <c r="F23" s="83"/>
      <c r="G23" s="83"/>
      <c r="H23" s="84"/>
    </row>
    <row r="24" spans="1:10" ht="35.1" customHeight="1" x14ac:dyDescent="0.4">
      <c r="B24" s="38" t="s">
        <v>41</v>
      </c>
      <c r="C24" s="68" t="s">
        <v>35</v>
      </c>
      <c r="D24" s="68"/>
      <c r="E24" s="68"/>
      <c r="F24" s="68"/>
      <c r="G24" s="68"/>
      <c r="H24" s="68"/>
    </row>
    <row r="25" spans="1:10" ht="35.1" customHeight="1" x14ac:dyDescent="0.4">
      <c r="B25" s="38" t="s">
        <v>47</v>
      </c>
      <c r="C25" s="68" t="s">
        <v>36</v>
      </c>
      <c r="D25" s="68"/>
      <c r="E25" s="68"/>
      <c r="F25" s="68"/>
      <c r="G25" s="68"/>
      <c r="H25" s="68"/>
    </row>
    <row r="26" spans="1:10" ht="35.1" customHeight="1" x14ac:dyDescent="0.4">
      <c r="B26" s="38" t="s">
        <v>31</v>
      </c>
      <c r="C26" s="68" t="s">
        <v>37</v>
      </c>
      <c r="D26" s="68"/>
      <c r="E26" s="68"/>
      <c r="F26" s="68"/>
      <c r="G26" s="68"/>
      <c r="H26" s="68"/>
    </row>
    <row r="27" spans="1:10" ht="35.1" customHeight="1" x14ac:dyDescent="0.4">
      <c r="B27" s="38" t="s">
        <v>32</v>
      </c>
      <c r="C27" s="68" t="s">
        <v>38</v>
      </c>
      <c r="D27" s="68"/>
      <c r="E27" s="68"/>
      <c r="F27" s="68"/>
      <c r="G27" s="68"/>
      <c r="H27" s="68"/>
    </row>
    <row r="28" spans="1:10" ht="35.1" customHeight="1" x14ac:dyDescent="0.4">
      <c r="B28" s="38" t="s">
        <v>33</v>
      </c>
      <c r="C28" s="68" t="s">
        <v>39</v>
      </c>
      <c r="D28" s="68"/>
      <c r="E28" s="68"/>
      <c r="F28" s="68"/>
      <c r="G28" s="68"/>
      <c r="H28" s="68"/>
    </row>
    <row r="29" spans="1:10" ht="35.1" customHeight="1" x14ac:dyDescent="0.4">
      <c r="B29" s="38" t="s">
        <v>34</v>
      </c>
      <c r="C29" s="68" t="s">
        <v>40</v>
      </c>
      <c r="D29" s="68"/>
      <c r="E29" s="68"/>
      <c r="F29" s="68"/>
      <c r="G29" s="68"/>
      <c r="H29" s="68"/>
    </row>
    <row r="30" spans="1:10" x14ac:dyDescent="0.4">
      <c r="A30" s="1"/>
      <c r="B30" s="1"/>
      <c r="C30" s="1"/>
      <c r="D30" s="1"/>
      <c r="E30" s="1"/>
      <c r="F30" s="1"/>
      <c r="G30" s="1"/>
      <c r="H30" s="1"/>
    </row>
  </sheetData>
  <sheetProtection sheet="1" objects="1" scenarios="1"/>
  <protectedRanges>
    <protectedRange sqref="D10:D13 D15:D16 E14 E17 F8:F13 G10:G13 F15:G16" name="範囲1"/>
  </protectedRanges>
  <dataConsolidate/>
  <mergeCells count="16">
    <mergeCell ref="C28:H28"/>
    <mergeCell ref="C29:H29"/>
    <mergeCell ref="A2:H2"/>
    <mergeCell ref="B15:B17"/>
    <mergeCell ref="B8:B14"/>
    <mergeCell ref="C7:D7"/>
    <mergeCell ref="C14:D14"/>
    <mergeCell ref="C17:D17"/>
    <mergeCell ref="F14:G14"/>
    <mergeCell ref="B4:C4"/>
    <mergeCell ref="F17:G17"/>
    <mergeCell ref="C23:H23"/>
    <mergeCell ref="C24:H24"/>
    <mergeCell ref="C25:H25"/>
    <mergeCell ref="C26:H26"/>
    <mergeCell ref="C27:H27"/>
  </mergeCells>
  <phoneticPr fontId="1"/>
  <dataValidations count="3">
    <dataValidation type="whole" operator="greaterThan" allowBlank="1" showInputMessage="1" showErrorMessage="1" error="半角数字で入力してください。" sqref="F15:F16 F8:F13" xr:uid="{8A3780A2-BFA9-4FD4-B1F3-7822C0F4312B}">
      <formula1>0</formula1>
    </dataValidation>
    <dataValidation type="decimal" operator="lessThanOrEqual" allowBlank="1" showInputMessage="1" showErrorMessage="1" error="上限を超過しています。_x000a_30％以下で設定してください" prompt="30％以下で設定してください" sqref="E14" xr:uid="{A0FDDF70-D3BC-48AC-9684-B10ADA848FC1}">
      <formula1>0.3</formula1>
    </dataValidation>
    <dataValidation type="decimal" operator="lessThanOrEqual" allowBlank="1" showInputMessage="1" showErrorMessage="1" error="上限を超過しています。_x000a_10％以下で設定してください。" prompt="10％以下で設定してください。" sqref="E17" xr:uid="{1307D4B9-4EC6-4039-A851-EB6ACB3E1004}">
      <formula1>0.1</formula1>
    </dataValidation>
  </dataValidations>
  <pageMargins left="0.23622047244094491" right="0.23622047244094491" top="1.3385826771653544" bottom="0.74803149606299213" header="0.31496062992125984" footer="0.31496062992125984"/>
  <pageSetup paperSize="9" scale="6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A選択的項目はプルダウンリストから選択してください。" xr:uid="{D86959A1-E175-43F1-8D23-3467A1B8ABBC}">
          <x14:formula1>
            <xm:f>プルダウンリスト!$B$13:$B$16</xm:f>
          </x14:formula1>
          <xm:sqref>D10:D13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4B22-EB45-48FD-B5F1-55871E127664}">
  <sheetPr>
    <pageSetUpPr fitToPage="1"/>
  </sheetPr>
  <dimension ref="A1:L21"/>
  <sheetViews>
    <sheetView showGridLines="0" zoomScale="85" zoomScaleNormal="85" workbookViewId="0"/>
  </sheetViews>
  <sheetFormatPr defaultRowHeight="18.75" x14ac:dyDescent="0.4"/>
  <cols>
    <col min="1" max="1" width="5.875" customWidth="1"/>
    <col min="2" max="2" width="27.5" bestFit="1" customWidth="1"/>
    <col min="3" max="3" width="3.75" bestFit="1" customWidth="1"/>
    <col min="4" max="4" width="35.625" customWidth="1"/>
    <col min="5" max="5" width="11.625" customWidth="1"/>
    <col min="6" max="6" width="19.375" customWidth="1"/>
    <col min="7" max="7" width="5.75" bestFit="1" customWidth="1"/>
    <col min="8" max="8" width="27.5" bestFit="1" customWidth="1"/>
  </cols>
  <sheetData>
    <row r="1" spans="1:12" s="2" customFormat="1" ht="26.25" customHeight="1" x14ac:dyDescent="0.4">
      <c r="A1" s="6"/>
      <c r="B1" s="8" t="s">
        <v>59</v>
      </c>
      <c r="C1" s="8"/>
      <c r="D1" s="8"/>
      <c r="E1" s="7"/>
      <c r="F1" s="7"/>
      <c r="G1" s="7"/>
      <c r="H1" s="7"/>
    </row>
    <row r="2" spans="1:12" ht="34.5" customHeight="1" x14ac:dyDescent="0.4">
      <c r="A2" s="66" t="s">
        <v>81</v>
      </c>
      <c r="B2" s="67"/>
      <c r="C2" s="67"/>
      <c r="D2" s="67"/>
      <c r="E2" s="67"/>
      <c r="F2" s="67"/>
      <c r="G2" s="67"/>
      <c r="H2" s="67"/>
    </row>
    <row r="3" spans="1:12" s="2" customFormat="1" ht="19.5" x14ac:dyDescent="0.4">
      <c r="A3" s="3"/>
      <c r="B3" s="36" t="s">
        <v>19</v>
      </c>
      <c r="E3" s="3"/>
      <c r="F3" s="3"/>
      <c r="G3" s="3"/>
      <c r="H3" s="3"/>
    </row>
    <row r="4" spans="1:12" s="23" customFormat="1" ht="35.1" customHeight="1" x14ac:dyDescent="0.4">
      <c r="A4" s="31"/>
      <c r="B4" s="81" t="s">
        <v>14</v>
      </c>
      <c r="C4" s="81"/>
      <c r="D4" s="44" t="str">
        <f>IF(応募額シート!C4="","",応募額シート!C4)</f>
        <v>サロンタイプ</v>
      </c>
      <c r="F4" s="31"/>
      <c r="G4" s="31"/>
      <c r="H4" s="31"/>
    </row>
    <row r="5" spans="1:12" s="2" customFormat="1" ht="19.5" x14ac:dyDescent="0.4">
      <c r="A5" s="3"/>
      <c r="F5" s="3"/>
      <c r="G5" s="3"/>
      <c r="H5" s="3"/>
    </row>
    <row r="6" spans="1:12" s="14" customFormat="1" ht="19.5" x14ac:dyDescent="0.4">
      <c r="A6" s="3"/>
      <c r="B6" s="36" t="s">
        <v>18</v>
      </c>
      <c r="C6" s="2"/>
      <c r="D6" s="2"/>
      <c r="E6" s="2"/>
      <c r="F6" s="3"/>
      <c r="G6" s="3"/>
      <c r="H6" s="3"/>
      <c r="J6" s="2"/>
      <c r="K6" s="2"/>
      <c r="L6" s="2"/>
    </row>
    <row r="7" spans="1:12" s="14" customFormat="1" ht="19.5" x14ac:dyDescent="0.4">
      <c r="A7" s="3"/>
      <c r="B7" s="22" t="s">
        <v>1</v>
      </c>
      <c r="C7" s="76" t="s">
        <v>7</v>
      </c>
      <c r="D7" s="76"/>
      <c r="E7" s="29" t="s">
        <v>5</v>
      </c>
      <c r="F7" s="29" t="s">
        <v>0</v>
      </c>
      <c r="G7" s="29" t="s">
        <v>2</v>
      </c>
      <c r="H7" s="30" t="s">
        <v>67</v>
      </c>
      <c r="J7" s="2"/>
      <c r="K7" s="2"/>
      <c r="L7" s="2"/>
    </row>
    <row r="8" spans="1:12" s="14" customFormat="1" ht="35.1" customHeight="1" x14ac:dyDescent="0.4">
      <c r="A8" s="3"/>
      <c r="B8" s="88" t="s">
        <v>60</v>
      </c>
      <c r="C8" s="10">
        <v>1</v>
      </c>
      <c r="D8" s="11" t="s">
        <v>20</v>
      </c>
      <c r="E8" s="35">
        <f>IFERROR(IF(D8="","",$E$9/COUNTA($D$8)),"")</f>
        <v>0.4</v>
      </c>
      <c r="F8" s="32">
        <f>IFERROR(VLOOKUP($D$4,プルダウンリスト!$B$4:$N$5,13,FALSE),"")</f>
        <v>500</v>
      </c>
      <c r="G8" s="11" t="s">
        <v>3</v>
      </c>
      <c r="H8" s="18">
        <f>IFERROR(VLOOKUP($D$4,プルダウンリスト!$B$2:$M$5,2,FALSE)*E8,"")</f>
        <v>6000000</v>
      </c>
      <c r="J8" s="2"/>
      <c r="K8" s="2"/>
      <c r="L8" s="2"/>
    </row>
    <row r="9" spans="1:12" s="14" customFormat="1" ht="35.1" customHeight="1" x14ac:dyDescent="0.4">
      <c r="A9" s="3"/>
      <c r="B9" s="88"/>
      <c r="C9" s="77" t="s">
        <v>77</v>
      </c>
      <c r="D9" s="78"/>
      <c r="E9" s="35">
        <v>0.4</v>
      </c>
      <c r="F9" s="79" t="s">
        <v>55</v>
      </c>
      <c r="G9" s="79"/>
      <c r="H9" s="18">
        <f>IFERROR(VLOOKUP($D$4,プルダウンリスト!$B$2:$M$5,2,FALSE)*E9,"")</f>
        <v>6000000</v>
      </c>
      <c r="J9" s="2"/>
      <c r="K9" s="2"/>
      <c r="L9" s="2"/>
    </row>
    <row r="10" spans="1:12" s="14" customFormat="1" ht="35.1" customHeight="1" x14ac:dyDescent="0.4">
      <c r="A10" s="12"/>
      <c r="B10" s="85" t="s">
        <v>78</v>
      </c>
      <c r="C10" s="10">
        <v>1</v>
      </c>
      <c r="D10" s="45" t="str">
        <f>プルダウンリスト!C13</f>
        <v>外国人参加者比率</v>
      </c>
      <c r="E10" s="93">
        <f>E14</f>
        <v>0.19999999999999996</v>
      </c>
      <c r="F10" s="89" t="s">
        <v>21</v>
      </c>
      <c r="G10" s="89" t="s">
        <v>23</v>
      </c>
      <c r="H10" s="91">
        <f>IFERROR(VLOOKUP($D$4,プルダウンリスト!$B$2:$M$5,2,FALSE)*E10,"")</f>
        <v>2999999.9999999995</v>
      </c>
    </row>
    <row r="11" spans="1:12" s="14" customFormat="1" ht="35.1" customHeight="1" x14ac:dyDescent="0.4">
      <c r="A11" s="12"/>
      <c r="B11" s="71"/>
      <c r="C11" s="10">
        <v>2</v>
      </c>
      <c r="D11" s="45" t="str">
        <f>プルダウンリスト!C14</f>
        <v>外国人満足度</v>
      </c>
      <c r="E11" s="94"/>
      <c r="F11" s="90"/>
      <c r="G11" s="90"/>
      <c r="H11" s="92"/>
    </row>
    <row r="12" spans="1:12" s="14" customFormat="1" ht="35.1" customHeight="1" x14ac:dyDescent="0.4">
      <c r="A12" s="12"/>
      <c r="B12" s="71"/>
      <c r="C12" s="39">
        <v>3</v>
      </c>
      <c r="D12" s="45" t="str">
        <f>プルダウンリスト!C15</f>
        <v>グローバルビジネスマッチング数</v>
      </c>
      <c r="E12" s="94"/>
      <c r="F12" s="90"/>
      <c r="G12" s="90"/>
      <c r="H12" s="92"/>
    </row>
    <row r="13" spans="1:12" s="14" customFormat="1" ht="35.1" customHeight="1" x14ac:dyDescent="0.4">
      <c r="A13" s="12"/>
      <c r="B13" s="71"/>
      <c r="C13" s="39">
        <v>4</v>
      </c>
      <c r="D13" s="13"/>
      <c r="E13" s="94"/>
      <c r="F13" s="90"/>
      <c r="G13" s="90"/>
      <c r="H13" s="92"/>
    </row>
    <row r="14" spans="1:12" ht="35.1" customHeight="1" x14ac:dyDescent="0.4">
      <c r="A14" s="5"/>
      <c r="B14" s="72"/>
      <c r="C14" s="86" t="s">
        <v>75</v>
      </c>
      <c r="D14" s="87"/>
      <c r="E14" s="35">
        <f>IF(AND(ISNUMBER(アウトプット設定シート!E14),ISNUMBER(アウトプット設定シート!E17)),1-SUM(アウトプット設定シート!E14,アウトプット設定シート!E17,アウトカム設定シート!E9,E16),"")</f>
        <v>0.19999999999999996</v>
      </c>
      <c r="F14" s="79" t="s">
        <v>55</v>
      </c>
      <c r="G14" s="79"/>
      <c r="H14" s="18">
        <f>IFERROR(VLOOKUP($D$4,プルダウンリスト!$B$2:$M$5,2,FALSE)*E14,"")</f>
        <v>2999999.9999999995</v>
      </c>
    </row>
    <row r="15" spans="1:12" ht="35.1" customHeight="1" x14ac:dyDescent="0.4">
      <c r="B15" s="88" t="s">
        <v>61</v>
      </c>
      <c r="C15" s="10">
        <v>1</v>
      </c>
      <c r="D15" s="24" t="s">
        <v>50</v>
      </c>
      <c r="E15" s="35">
        <f>E16</f>
        <v>0.05</v>
      </c>
      <c r="F15" s="46" t="s">
        <v>21</v>
      </c>
      <c r="G15" s="11" t="s">
        <v>23</v>
      </c>
      <c r="H15" s="18">
        <f>IFERROR(VLOOKUP($D$4,プルダウンリスト!$B$2:$M$5,2,FALSE)*E15,"")</f>
        <v>750000</v>
      </c>
    </row>
    <row r="16" spans="1:12" ht="35.1" customHeight="1" x14ac:dyDescent="0.4">
      <c r="B16" s="88"/>
      <c r="C16" s="77" t="s">
        <v>76</v>
      </c>
      <c r="D16" s="78"/>
      <c r="E16" s="35">
        <v>0.05</v>
      </c>
      <c r="F16" s="79" t="s">
        <v>55</v>
      </c>
      <c r="G16" s="79"/>
      <c r="H16" s="18">
        <f>IFERROR(VLOOKUP($D$4,プルダウンリスト!$B$2:$M$5,2,FALSE)*E16,"")</f>
        <v>750000</v>
      </c>
    </row>
    <row r="17" spans="1:8" x14ac:dyDescent="0.4">
      <c r="A17" s="1"/>
      <c r="B17" s="1"/>
      <c r="C17" s="1"/>
      <c r="D17" s="1"/>
      <c r="E17" s="1"/>
      <c r="F17" s="1"/>
      <c r="G17" s="1"/>
      <c r="H17" s="1"/>
    </row>
    <row r="18" spans="1:8" x14ac:dyDescent="0.4">
      <c r="A18" s="1"/>
      <c r="B18" s="1"/>
      <c r="C18" s="1"/>
      <c r="D18" s="1"/>
      <c r="G18" s="27" t="s">
        <v>5</v>
      </c>
      <c r="H18" s="27" t="s">
        <v>68</v>
      </c>
    </row>
    <row r="19" spans="1:8" ht="35.1" customHeight="1" x14ac:dyDescent="0.4">
      <c r="A19" s="1"/>
      <c r="E19" s="25" t="s">
        <v>62</v>
      </c>
      <c r="F19" s="25"/>
      <c r="G19" s="28">
        <f>SUM(E9,E14,E16)</f>
        <v>0.65</v>
      </c>
      <c r="H19" s="26">
        <f>SUM(H9,H14,H16)</f>
        <v>9750000</v>
      </c>
    </row>
    <row r="20" spans="1:8" x14ac:dyDescent="0.4">
      <c r="A20" s="1"/>
      <c r="B20" s="1"/>
      <c r="C20" s="1"/>
      <c r="D20" s="1"/>
      <c r="E20" s="1"/>
      <c r="F20" s="1"/>
      <c r="G20" s="1"/>
      <c r="H20" s="1"/>
    </row>
    <row r="21" spans="1:8" x14ac:dyDescent="0.4">
      <c r="A21" s="1"/>
      <c r="B21" s="1"/>
      <c r="C21" s="1"/>
      <c r="D21" s="1"/>
      <c r="E21" s="1"/>
      <c r="F21" s="1"/>
      <c r="G21" s="1"/>
      <c r="H21" s="1"/>
    </row>
  </sheetData>
  <sheetProtection sheet="1" objects="1" scenarios="1"/>
  <protectedRanges>
    <protectedRange sqref="D13" name="範囲1"/>
  </protectedRanges>
  <mergeCells count="16">
    <mergeCell ref="A2:H2"/>
    <mergeCell ref="B4:C4"/>
    <mergeCell ref="F14:G14"/>
    <mergeCell ref="F16:G16"/>
    <mergeCell ref="F9:G9"/>
    <mergeCell ref="C7:D7"/>
    <mergeCell ref="B10:B14"/>
    <mergeCell ref="C14:D14"/>
    <mergeCell ref="C9:D9"/>
    <mergeCell ref="B8:B9"/>
    <mergeCell ref="B15:B16"/>
    <mergeCell ref="C16:D16"/>
    <mergeCell ref="F10:F13"/>
    <mergeCell ref="H10:H13"/>
    <mergeCell ref="G10:G13"/>
    <mergeCell ref="E10:E13"/>
  </mergeCells>
  <phoneticPr fontId="1"/>
  <dataValidations count="1">
    <dataValidation allowBlank="1" showInputMessage="1" showErrorMessage="1" prompt="アウトプット設定シートの割合を入力すると自動で表示されます。" sqref="E14" xr:uid="{6E1A5758-D642-4E68-BE95-E6560F3C16E8}"/>
  </dataValidations>
  <pageMargins left="0.23622047244094491" right="0.23622047244094491" top="1.3385826771653544"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0DFD-6DC9-44FF-A91E-2C82292ADCF3}">
  <dimension ref="B1:P16"/>
  <sheetViews>
    <sheetView workbookViewId="0">
      <selection activeCell="E15" sqref="E15"/>
    </sheetView>
  </sheetViews>
  <sheetFormatPr defaultRowHeight="18.75" x14ac:dyDescent="0.4"/>
  <cols>
    <col min="1" max="1" width="3.625" customWidth="1"/>
    <col min="2" max="2" width="29.375" customWidth="1"/>
    <col min="3" max="3" width="31.75" bestFit="1" customWidth="1"/>
    <col min="4" max="4" width="5.25" bestFit="1" customWidth="1"/>
    <col min="5" max="5" width="15.125" bestFit="1" customWidth="1"/>
    <col min="6" max="6" width="5.25" bestFit="1" customWidth="1"/>
    <col min="7" max="7" width="15.125" bestFit="1" customWidth="1"/>
    <col min="8" max="8" width="5.25" bestFit="1" customWidth="1"/>
    <col min="9" max="9" width="15.125" bestFit="1" customWidth="1"/>
    <col min="10" max="10" width="5.25" bestFit="1" customWidth="1"/>
    <col min="11" max="11" width="15.125" bestFit="1" customWidth="1"/>
    <col min="12" max="12" width="9" bestFit="1" customWidth="1"/>
    <col min="13" max="13" width="15.125" bestFit="1" customWidth="1"/>
    <col min="14" max="14" width="23.5" bestFit="1" customWidth="1"/>
    <col min="16" max="16" width="17.25" bestFit="1" customWidth="1"/>
  </cols>
  <sheetData>
    <row r="1" spans="2:16" x14ac:dyDescent="0.4">
      <c r="B1" s="21" t="s">
        <v>17</v>
      </c>
      <c r="D1" s="95" t="s">
        <v>70</v>
      </c>
      <c r="E1" s="95"/>
      <c r="F1" s="95"/>
      <c r="G1" s="95"/>
      <c r="H1" s="95" t="s">
        <v>57</v>
      </c>
      <c r="I1" s="95"/>
      <c r="J1" s="95"/>
      <c r="K1" s="95"/>
      <c r="L1" s="95"/>
      <c r="M1" s="95"/>
    </row>
    <row r="2" spans="2:16" x14ac:dyDescent="0.4">
      <c r="D2" s="95" t="s">
        <v>6</v>
      </c>
      <c r="E2" s="95"/>
      <c r="F2" s="82" t="s">
        <v>11</v>
      </c>
      <c r="G2" s="84"/>
      <c r="H2" s="95" t="s">
        <v>12</v>
      </c>
      <c r="I2" s="95"/>
      <c r="J2" s="95" t="s">
        <v>13</v>
      </c>
      <c r="K2" s="95"/>
      <c r="L2" s="19" t="s">
        <v>15</v>
      </c>
      <c r="M2" s="19"/>
      <c r="N2" s="19" t="s">
        <v>22</v>
      </c>
    </row>
    <row r="3" spans="2:16" x14ac:dyDescent="0.4">
      <c r="B3" s="9" t="s">
        <v>14</v>
      </c>
      <c r="C3" s="9" t="s">
        <v>79</v>
      </c>
      <c r="D3" s="19" t="s">
        <v>10</v>
      </c>
      <c r="E3" s="19" t="s">
        <v>71</v>
      </c>
      <c r="F3" s="19" t="s">
        <v>10</v>
      </c>
      <c r="G3" s="63" t="s">
        <v>71</v>
      </c>
      <c r="H3" s="19" t="s">
        <v>10</v>
      </c>
      <c r="I3" s="63" t="s">
        <v>71</v>
      </c>
      <c r="J3" s="19" t="s">
        <v>10</v>
      </c>
      <c r="K3" s="63" t="s">
        <v>71</v>
      </c>
      <c r="L3" s="19" t="s">
        <v>10</v>
      </c>
      <c r="M3" s="63" t="s">
        <v>71</v>
      </c>
      <c r="N3" s="19" t="s">
        <v>20</v>
      </c>
      <c r="P3" s="41" t="s">
        <v>69</v>
      </c>
    </row>
    <row r="4" spans="2:16" ht="18.75" customHeight="1" x14ac:dyDescent="0.4">
      <c r="B4" s="57" t="s">
        <v>8</v>
      </c>
      <c r="C4" s="20" t="str">
        <f>IF(応募額シート!C4=プルダウンリスト!B4,応募額シート!C6,"")</f>
        <v/>
      </c>
      <c r="D4" s="54">
        <v>0.3</v>
      </c>
      <c r="E4" s="20" t="str">
        <f>IFERROR($C4*D4,"-")</f>
        <v>-</v>
      </c>
      <c r="F4" s="54">
        <v>0.1</v>
      </c>
      <c r="G4" s="20" t="str">
        <f>IFERROR($C4*F4,"-")</f>
        <v>-</v>
      </c>
      <c r="H4" s="54">
        <v>0.4</v>
      </c>
      <c r="I4" s="20" t="str">
        <f>IFERROR($C4*H4,"-")</f>
        <v>-</v>
      </c>
      <c r="J4" s="54">
        <v>0.15</v>
      </c>
      <c r="K4" s="20" t="str">
        <f>IFERROR($C4*J4,"-")</f>
        <v>-</v>
      </c>
      <c r="L4" s="54">
        <v>0.05</v>
      </c>
      <c r="M4" s="20" t="str">
        <f>IFERROR($C4*L4,"-")</f>
        <v>-</v>
      </c>
      <c r="N4" s="55">
        <v>500</v>
      </c>
      <c r="P4" s="20">
        <v>30000000</v>
      </c>
    </row>
    <row r="5" spans="2:16" ht="18.75" customHeight="1" x14ac:dyDescent="0.4">
      <c r="B5" s="57" t="s">
        <v>9</v>
      </c>
      <c r="C5" s="20">
        <f>IF(応募額シート!C4=プルダウンリスト!B5,応募額シート!C6,"")</f>
        <v>15000000</v>
      </c>
      <c r="D5" s="54">
        <v>0.3</v>
      </c>
      <c r="E5" s="20">
        <f>IFERROR($C5*D5,"-")</f>
        <v>4500000</v>
      </c>
      <c r="F5" s="54">
        <v>0.1</v>
      </c>
      <c r="G5" s="20">
        <f>IFERROR($C5*F5,"-")</f>
        <v>1500000</v>
      </c>
      <c r="H5" s="54">
        <v>0.4</v>
      </c>
      <c r="I5" s="20">
        <f>IFERROR($C5*H5,"-")</f>
        <v>6000000</v>
      </c>
      <c r="J5" s="54">
        <v>0.15</v>
      </c>
      <c r="K5" s="20">
        <f>IFERROR($C5*J5,"-")</f>
        <v>2250000</v>
      </c>
      <c r="L5" s="54">
        <v>0.05</v>
      </c>
      <c r="M5" s="20">
        <f>IFERROR($C5*L5,"-")</f>
        <v>750000</v>
      </c>
      <c r="N5" s="55">
        <v>500</v>
      </c>
      <c r="P5" s="20">
        <v>15000000</v>
      </c>
    </row>
    <row r="6" spans="2:16" ht="18.75" customHeight="1" x14ac:dyDescent="0.4">
      <c r="B6">
        <v>1</v>
      </c>
      <c r="C6">
        <v>2</v>
      </c>
      <c r="D6">
        <v>3</v>
      </c>
      <c r="E6">
        <v>4</v>
      </c>
      <c r="F6">
        <v>5</v>
      </c>
      <c r="G6">
        <v>6</v>
      </c>
      <c r="H6">
        <v>7</v>
      </c>
      <c r="I6">
        <v>8</v>
      </c>
      <c r="J6">
        <v>9</v>
      </c>
      <c r="K6">
        <v>10</v>
      </c>
      <c r="L6">
        <v>11</v>
      </c>
      <c r="M6">
        <v>12</v>
      </c>
      <c r="N6">
        <v>13</v>
      </c>
    </row>
    <row r="7" spans="2:16" ht="18.75" customHeight="1" x14ac:dyDescent="0.4"/>
    <row r="8" spans="2:16" ht="18.75" customHeight="1" x14ac:dyDescent="0.4"/>
    <row r="9" spans="2:16" ht="18.75" customHeight="1" x14ac:dyDescent="0.4"/>
    <row r="10" spans="2:16" ht="18.75" customHeight="1" x14ac:dyDescent="0.4"/>
    <row r="11" spans="2:16" ht="18.75" customHeight="1" x14ac:dyDescent="0.4">
      <c r="B11" s="21" t="s">
        <v>16</v>
      </c>
    </row>
    <row r="12" spans="2:16" x14ac:dyDescent="0.4">
      <c r="B12" s="9" t="s">
        <v>4</v>
      </c>
      <c r="C12" s="9" t="s">
        <v>24</v>
      </c>
    </row>
    <row r="13" spans="2:16" x14ac:dyDescent="0.4">
      <c r="B13" s="56" t="s">
        <v>42</v>
      </c>
      <c r="C13" s="17" t="s">
        <v>27</v>
      </c>
    </row>
    <row r="14" spans="2:16" x14ac:dyDescent="0.4">
      <c r="B14" s="56" t="s">
        <v>43</v>
      </c>
      <c r="C14" s="17" t="s">
        <v>25</v>
      </c>
    </row>
    <row r="15" spans="2:16" x14ac:dyDescent="0.4">
      <c r="B15" s="56" t="s">
        <v>44</v>
      </c>
      <c r="C15" s="17" t="s">
        <v>26</v>
      </c>
    </row>
    <row r="16" spans="2:16" x14ac:dyDescent="0.4">
      <c r="B16" s="56" t="s">
        <v>45</v>
      </c>
    </row>
  </sheetData>
  <sheetProtection sheet="1" objects="1" scenarios="1"/>
  <mergeCells count="6">
    <mergeCell ref="D2:E2"/>
    <mergeCell ref="F2:G2"/>
    <mergeCell ref="H2:I2"/>
    <mergeCell ref="J2:K2"/>
    <mergeCell ref="H1:M1"/>
    <mergeCell ref="D1:G1"/>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95a7b2-6c5f-4a99-b710-6fb5f60c8c64" xsi:nil="true"/>
    <lcf76f155ced4ddcb4097134ff3c332f xmlns="583c19ee-b7a0-4cc9-b3a1-c40807ef59b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C5504E60B49546A813DB213AAFCFBB" ma:contentTypeVersion="11" ma:contentTypeDescription="新しいドキュメントを作成します。" ma:contentTypeScope="" ma:versionID="ab261244366ee1d566376825fd27e317">
  <xsd:schema xmlns:xsd="http://www.w3.org/2001/XMLSchema" xmlns:xs="http://www.w3.org/2001/XMLSchema" xmlns:p="http://schemas.microsoft.com/office/2006/metadata/properties" xmlns:ns2="583c19ee-b7a0-4cc9-b3a1-c40807ef59b1" xmlns:ns3="2695a7b2-6c5f-4a99-b710-6fb5f60c8c64" targetNamespace="http://schemas.microsoft.com/office/2006/metadata/properties" ma:root="true" ma:fieldsID="0c458b9ff7e035123cafd749dae9ea24" ns2:_="" ns3:_="">
    <xsd:import namespace="583c19ee-b7a0-4cc9-b3a1-c40807ef59b1"/>
    <xsd:import namespace="2695a7b2-6c5f-4a99-b710-6fb5f60c8c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c19ee-b7a0-4cc9-b3a1-c40807ef5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7b2-6c5f-4a99-b710-6fb5f60c8c6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4bdc59b-3da2-4eb0-a189-42aa6b6b44ce}" ma:internalName="TaxCatchAll" ma:showField="CatchAllData" ma:web="2695a7b2-6c5f-4a99-b710-6fb5f60c8c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7D49FF-AD64-4987-B9C5-34D8FFBD5015}">
  <ds:schemaRefs>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2006/metadata/properties"/>
    <ds:schemaRef ds:uri="583c19ee-b7a0-4cc9-b3a1-c40807ef59b1"/>
    <ds:schemaRef ds:uri="http://schemas.microsoft.com/office/infopath/2007/PartnerControls"/>
    <ds:schemaRef ds:uri="http://schemas.openxmlformats.org/package/2006/metadata/core-properties"/>
    <ds:schemaRef ds:uri="2695a7b2-6c5f-4a99-b710-6fb5f60c8c64"/>
  </ds:schemaRefs>
</ds:datastoreItem>
</file>

<file path=customXml/itemProps2.xml><?xml version="1.0" encoding="utf-8"?>
<ds:datastoreItem xmlns:ds="http://schemas.openxmlformats.org/officeDocument/2006/customXml" ds:itemID="{70C87704-8E24-4D28-BC37-5B99D6A3C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3c19ee-b7a0-4cc9-b3a1-c40807ef59b1"/>
    <ds:schemaRef ds:uri="2695a7b2-6c5f-4a99-b710-6fb5f60c8c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F5E177-887D-4B16-86AC-261CA7D6E8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応募額シート</vt:lpstr>
      <vt:lpstr>アウトプット設定シート</vt:lpstr>
      <vt:lpstr>アウトカム設定シート</vt:lpstr>
      <vt:lpstr>プルダウンリスト</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Moriya, Kazuki</cp:lastModifiedBy>
  <cp:lastPrinted>2020-07-07T06:57:45Z</cp:lastPrinted>
  <dcterms:created xsi:type="dcterms:W3CDTF">2020-06-15T00:09:46Z</dcterms:created>
  <dcterms:modified xsi:type="dcterms:W3CDTF">2024-05-31T05:26:50Z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2022-05-16T23:04:20Z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5e6ac6a4-4776-428b-b2e4-96c928d04d0b</vt:lpwstr>
  </property>
  <property fmtid="{D5CDD505-2E9C-101B-9397-08002B2CF9AE}" pid="8" name="MSIP_Label_ea60d57e-af5b-4752-ac57-3e4f28ca11dc_ContentBits">
    <vt:lpwstr>0</vt:lpwstr>
  </property>
  <property fmtid="{D5CDD505-2E9C-101B-9397-08002B2CF9AE}" pid="9" name="ContentTypeId">
    <vt:lpwstr>0x01010008A68536A302F440AEF8FF81BAF6B5B8</vt:lpwstr>
  </property>
  <property fmtid="{D5CDD505-2E9C-101B-9397-08002B2CF9AE}" pid="10" name="MediaServiceImageTags">
    <vt:lpwstr/>
  </property>
</Properties>
</file>